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225" windowWidth="9570" windowHeight="8925" tabRatio="601" activeTab="0"/>
  </bookViews>
  <sheets>
    <sheet name="1担当課" sheetId="1" r:id="rId1"/>
    <sheet name="2(1)土地利用" sheetId="2" r:id="rId2"/>
    <sheet name="2(2)都市計画用途地域別面積" sheetId="3" r:id="rId3"/>
    <sheet name="3(1)世帯数及び男女別、年齢別人口" sheetId="4" r:id="rId4"/>
    <sheet name="3(2)国籍別外国人人口" sheetId="5" r:id="rId5"/>
    <sheet name="3(3)人口動向" sheetId="6" r:id="rId6"/>
    <sheet name="3(4)各市町間流動人口" sheetId="7" r:id="rId7"/>
    <sheet name="4(1,2)産業" sheetId="8" r:id="rId8"/>
    <sheet name="4(3)産業2" sheetId="9" r:id="rId9"/>
    <sheet name="4(4)農家数及び組織別経営体数" sheetId="10" r:id="rId10"/>
    <sheet name="4(5)商品販売額" sheetId="11" r:id="rId11"/>
    <sheet name="5(1)保育所・幼稚園" sheetId="12" r:id="rId12"/>
    <sheet name="5(2)学校数・児童・生徒数" sheetId="13" r:id="rId13"/>
    <sheet name="6(1)歳入歳出" sheetId="14" r:id="rId14"/>
  </sheets>
  <definedNames>
    <definedName name="_xlnm.Print_Area" localSheetId="2">'2(2)都市計画用途地域別面積'!$A$1:$N$13</definedName>
    <definedName name="_xlnm.Print_Area" localSheetId="3">'3(1)世帯数及び男女別、年齢別人口'!$A$1:$H$16</definedName>
    <definedName name="_xlnm.Print_Area" localSheetId="4">'3(2)国籍別外国人人口'!$A$1:$H$14</definedName>
    <definedName name="_xlnm.Print_Area" localSheetId="5">'3(3)人口動向'!$A$1:$J$43</definedName>
    <definedName name="_xlnm.Print_Area" localSheetId="6">'3(4)各市町間流動人口'!$A$1:$O$32</definedName>
    <definedName name="_xlnm.Print_Area" localSheetId="7">'4(1,2)産業'!$A$1:$X$26</definedName>
    <definedName name="_xlnm.Print_Area" localSheetId="8">'4(3)産業2'!$A$1:$N$27</definedName>
    <definedName name="_xlnm.Print_Area" localSheetId="9">'4(4)農家数及び組織別経営体数'!$A$1:$Q$17</definedName>
    <definedName name="_xlnm.Print_Area" localSheetId="10">'4(5)商品販売額'!$A$1:$J$16</definedName>
    <definedName name="_xlnm.Print_Area" localSheetId="11">'5(1)保育所・幼稚園'!$A$1:$J$30</definedName>
    <definedName name="_xlnm.Print_Area" localSheetId="12">'5(2)学校数・児童・生徒数'!$A$1:$J$14</definedName>
  </definedNames>
  <calcPr fullCalcOnLoad="1"/>
</workbook>
</file>

<file path=xl/sharedStrings.xml><?xml version="1.0" encoding="utf-8"?>
<sst xmlns="http://schemas.openxmlformats.org/spreadsheetml/2006/main" count="730" uniqueCount="418">
  <si>
    <t>岡 崎 市</t>
  </si>
  <si>
    <t>碧 南 市</t>
  </si>
  <si>
    <t>刈 谷 市</t>
  </si>
  <si>
    <t>安 城 市</t>
  </si>
  <si>
    <t>高 浜 市</t>
  </si>
  <si>
    <t>幸 田 町</t>
  </si>
  <si>
    <t>※ 数値にはすべて「約」がつく。</t>
  </si>
  <si>
    <t>１歳</t>
  </si>
  <si>
    <t>２歳</t>
  </si>
  <si>
    <t>３歳</t>
  </si>
  <si>
    <t>４歳</t>
  </si>
  <si>
    <t>５歳</t>
  </si>
  <si>
    <t>地方譲与税</t>
  </si>
  <si>
    <t>利子割交付金</t>
  </si>
  <si>
    <t>ゴルフ場利用税交付金</t>
  </si>
  <si>
    <t>自動車取得税交付金</t>
  </si>
  <si>
    <t>地方特例交付金</t>
  </si>
  <si>
    <t>交通安全対策特別交付金</t>
  </si>
  <si>
    <t>分担金及び負担金</t>
  </si>
  <si>
    <t>使用料及び手数料</t>
  </si>
  <si>
    <t>国庫支出金</t>
  </si>
  <si>
    <t>財産収入</t>
  </si>
  <si>
    <t>繰入金</t>
  </si>
  <si>
    <t>繰越金</t>
  </si>
  <si>
    <t>諸収入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</si>
  <si>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</si>
  <si>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</si>
  <si>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</si>
  <si>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</si>
  <si>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</si>
  <si>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</si>
  <si>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</si>
  <si>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</si>
  <si>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</si>
  <si>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</si>
  <si>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</si>
  <si>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</si>
  <si>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</si>
  <si>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地方交付税</t>
  </si>
  <si>
    <t>県支出金</t>
  </si>
  <si>
    <t>市     （町）     税</t>
  </si>
  <si>
    <t>市     （町）     債</t>
  </si>
  <si>
    <t>歳  入  合  計</t>
  </si>
  <si>
    <t>歳  出  合  計</t>
  </si>
  <si>
    <t>15～64歳</t>
  </si>
  <si>
    <t>安 城 市</t>
  </si>
  <si>
    <t>岡 崎 市</t>
  </si>
  <si>
    <t>(単位：千円）</t>
  </si>
  <si>
    <t>幸 田 町</t>
  </si>
  <si>
    <t>高 浜 市</t>
  </si>
  <si>
    <t>知 立 市</t>
  </si>
  <si>
    <t>碧 南 市</t>
  </si>
  <si>
    <t>刈 谷 市</t>
  </si>
  <si>
    <t>西 尾 市</t>
  </si>
  <si>
    <t>繊維</t>
  </si>
  <si>
    <t>木材･木製品</t>
  </si>
  <si>
    <t>家具･装備品</t>
  </si>
  <si>
    <t>パルプ･紙</t>
  </si>
  <si>
    <t>印刷</t>
  </si>
  <si>
    <t>化学</t>
  </si>
  <si>
    <t>石油･石炭</t>
  </si>
  <si>
    <t>ゴム製品</t>
  </si>
  <si>
    <t>皮革製品</t>
  </si>
  <si>
    <t>窯業･土石</t>
  </si>
  <si>
    <t>鉄鋼</t>
  </si>
  <si>
    <t>非鉄金属</t>
  </si>
  <si>
    <t>金属製品</t>
  </si>
  <si>
    <t>電気機械</t>
  </si>
  <si>
    <t>情報通信機械</t>
  </si>
  <si>
    <t>電子部品</t>
  </si>
  <si>
    <t>輸送機械</t>
  </si>
  <si>
    <t>食料品</t>
  </si>
  <si>
    <t>飲料･飼料</t>
  </si>
  <si>
    <t>高浜市</t>
  </si>
  <si>
    <t>刈谷市</t>
  </si>
  <si>
    <t>岡崎市</t>
  </si>
  <si>
    <t>西尾市</t>
  </si>
  <si>
    <t>碧 南 市</t>
  </si>
  <si>
    <t>知立市</t>
  </si>
  <si>
    <t xml:space="preserve"> 刈谷市東陽町1丁目1</t>
  </si>
  <si>
    <t>豊田市</t>
  </si>
  <si>
    <t>豊 田 市</t>
  </si>
  <si>
    <t>低層住居専用地域
第一種</t>
  </si>
  <si>
    <t>低層住居専用地域
第二種</t>
  </si>
  <si>
    <t>第一種住居地域</t>
  </si>
  <si>
    <t>配当割交付金</t>
  </si>
  <si>
    <t xml:space="preserve"> 豊田市西町3-60</t>
  </si>
  <si>
    <t>碧南市</t>
  </si>
  <si>
    <t>Ｈ12年</t>
  </si>
  <si>
    <t>Ｈ17年</t>
  </si>
  <si>
    <t>安城市</t>
  </si>
  <si>
    <t>寄附金</t>
  </si>
  <si>
    <t>幸田町</t>
  </si>
  <si>
    <t>（１）土地利用</t>
  </si>
  <si>
    <t>（２）都市計画用途地域別面積</t>
  </si>
  <si>
    <t>総面積</t>
  </si>
  <si>
    <t>田</t>
  </si>
  <si>
    <t>畑</t>
  </si>
  <si>
    <t>宅  地</t>
  </si>
  <si>
    <t>山林・原野</t>
  </si>
  <si>
    <t>雑種地</t>
  </si>
  <si>
    <t>その他</t>
  </si>
  <si>
    <t>合    計</t>
  </si>
  <si>
    <t>中高層住居専用地域
第一種</t>
  </si>
  <si>
    <t>中高層住居専用地域
第二種</t>
  </si>
  <si>
    <t>第二種住居地域</t>
  </si>
  <si>
    <t>準 住 居 地 域</t>
  </si>
  <si>
    <t>近隣商業地域</t>
  </si>
  <si>
    <t>商 業 地 域</t>
  </si>
  <si>
    <t>準 工 業 地 域</t>
  </si>
  <si>
    <t>工 業 地 域</t>
  </si>
  <si>
    <t>工業専用地域</t>
  </si>
  <si>
    <t>（１）世帯数及び男女別、年齢別人口</t>
  </si>
  <si>
    <t>世帯数</t>
  </si>
  <si>
    <t>人              口</t>
  </si>
  <si>
    <t>総  数</t>
  </si>
  <si>
    <t>性   別</t>
  </si>
  <si>
    <t>年   代   別</t>
  </si>
  <si>
    <t>男</t>
  </si>
  <si>
    <t>女</t>
  </si>
  <si>
    <t>0～14歳</t>
  </si>
  <si>
    <t>65歳以上</t>
  </si>
  <si>
    <t>年 次</t>
  </si>
  <si>
    <t xml:space="preserve">自 然 増 減 </t>
  </si>
  <si>
    <t>社 会 増 減</t>
  </si>
  <si>
    <t>増加人口</t>
  </si>
  <si>
    <t>出 生</t>
  </si>
  <si>
    <t>死 亡</t>
  </si>
  <si>
    <t>差 増</t>
  </si>
  <si>
    <t>転 入</t>
  </si>
  <si>
    <t>転 出</t>
  </si>
  <si>
    <t>豊 田 市</t>
  </si>
  <si>
    <t>名古屋市</t>
  </si>
  <si>
    <t>県   内
そ の 他</t>
  </si>
  <si>
    <t>県    外</t>
  </si>
  <si>
    <t>総    数</t>
  </si>
  <si>
    <t>（１）産業別就業者数</t>
  </si>
  <si>
    <t>農  業</t>
  </si>
  <si>
    <t>林  業</t>
  </si>
  <si>
    <t>漁  業</t>
  </si>
  <si>
    <t>建設業</t>
  </si>
  <si>
    <t>製造業</t>
  </si>
  <si>
    <t>（３）産業分類別工業製造品出荷額等</t>
  </si>
  <si>
    <t>総  額</t>
  </si>
  <si>
    <t>総 額</t>
  </si>
  <si>
    <t>計</t>
  </si>
  <si>
    <t>（５）商品販売額</t>
  </si>
  <si>
    <t>卸売業</t>
  </si>
  <si>
    <t>小     売     業</t>
  </si>
  <si>
    <t>小売業計</t>
  </si>
  <si>
    <t>その他の小売業</t>
  </si>
  <si>
    <t>（１）保育所・幼稚園</t>
  </si>
  <si>
    <t>幼 児 ・ 児 童 在 籍 数</t>
  </si>
  <si>
    <t>総数</t>
  </si>
  <si>
    <t>０歳</t>
  </si>
  <si>
    <t>高等学校</t>
  </si>
  <si>
    <t>学校数</t>
  </si>
  <si>
    <t>児童数</t>
  </si>
  <si>
    <t>生徒数</t>
  </si>
  <si>
    <t>（１）歳 入</t>
  </si>
  <si>
    <t>（２）歳 出</t>
  </si>
  <si>
    <t>教員・
保育士数</t>
  </si>
  <si>
    <t>（２）小学校・中学校・高等学校</t>
  </si>
  <si>
    <t>教員数</t>
  </si>
  <si>
    <t>５ 福祉・教育</t>
  </si>
  <si>
    <t>※ 上段は幼稚園、下段は保育所を示す。</t>
  </si>
  <si>
    <t>株式等譲渡所得割交付金</t>
  </si>
  <si>
    <t>地方消費税交付金</t>
  </si>
  <si>
    <t>２ 土地の利用状況</t>
  </si>
  <si>
    <t>３ 人 口</t>
  </si>
  <si>
    <t>４ 産 業</t>
  </si>
  <si>
    <t>情報
通信業</t>
  </si>
  <si>
    <t>分 類
不 能</t>
  </si>
  <si>
    <t>織物・衣服
身の回り品</t>
  </si>
  <si>
    <t>幼稚園・
保育所数</t>
  </si>
  <si>
    <t>小 学 校</t>
  </si>
  <si>
    <t>中 学 校</t>
  </si>
  <si>
    <t>西三河総数</t>
  </si>
  <si>
    <t>韓国・朝鮮</t>
  </si>
  <si>
    <t>中国</t>
  </si>
  <si>
    <t>その他</t>
  </si>
  <si>
    <t>（３）人口動向</t>
  </si>
  <si>
    <t>（４）各市町間流動人口</t>
  </si>
  <si>
    <t>X</t>
  </si>
  <si>
    <t>X</t>
  </si>
  <si>
    <r>
      <t>（平成1</t>
    </r>
    <r>
      <rPr>
        <sz val="10.8"/>
        <rFont val="ＭＳ 明朝"/>
        <family val="1"/>
      </rPr>
      <t>9</t>
    </r>
    <r>
      <rPr>
        <sz val="10.8"/>
        <rFont val="ＭＳ 明朝"/>
        <family val="1"/>
      </rPr>
      <t>年6月1日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商業統計調査 単位：百万円）</t>
    </r>
  </si>
  <si>
    <t>各種商品</t>
  </si>
  <si>
    <t>自動車
自転車</t>
  </si>
  <si>
    <t>家具・じゅう器
家庭用機械器具</t>
  </si>
  <si>
    <t>飲食料品</t>
  </si>
  <si>
    <t>市町・担当課係名</t>
  </si>
  <si>
    <t xml:space="preserve"> 碧南市 総務部</t>
  </si>
  <si>
    <t xml:space="preserve"> 豊田市 総務部</t>
  </si>
  <si>
    <t xml:space="preserve"> 西尾市 企画部</t>
  </si>
  <si>
    <t xml:space="preserve"> 知立市 企画部</t>
  </si>
  <si>
    <t xml:space="preserve">  企画課 統計班</t>
  </si>
  <si>
    <t xml:space="preserve">  経営管理課 経営管理係</t>
  </si>
  <si>
    <t>１ 各市町統計担当課・係名、所在地、電話・ＦＡＸ番号・Ｅメールアドレス</t>
  </si>
  <si>
    <t>総　数</t>
  </si>
  <si>
    <t>※ 幼稚園・保育所数欄の（  ）内は公立を再掲。</t>
  </si>
  <si>
    <t>その他
増　減</t>
  </si>
  <si>
    <t>※ 教員数は本務の者で、校長を含む。</t>
  </si>
  <si>
    <t>みよし市</t>
  </si>
  <si>
    <t xml:space="preserve"> 岡崎市 企画財政部</t>
  </si>
  <si>
    <t>※ 教員・保育士数は兼務を含む。</t>
  </si>
  <si>
    <t>※ 豊田市の保育所について、調査以外のへき地保育所を合算した数を掲載。</t>
  </si>
  <si>
    <t>Ｈ22年</t>
  </si>
  <si>
    <t xml:space="preserve"> みよし市三好町小坂50</t>
  </si>
  <si>
    <t xml:space="preserve">  秘書情報課 広報統計係</t>
  </si>
  <si>
    <t xml:space="preserve"> 0565-34-6986(直通)</t>
  </si>
  <si>
    <t xml:space="preserve"> 0566-71-2205 (直通）</t>
  </si>
  <si>
    <t xml:space="preserve">  企画政策課 統計担当</t>
  </si>
  <si>
    <t xml:space="preserve">  企画政策課 政策係</t>
  </si>
  <si>
    <t xml:space="preserve"> 0564-62-1111（内343）</t>
  </si>
  <si>
    <t>（４）農家数及び農業経営組織別経営体数</t>
  </si>
  <si>
    <t>（平成22年2月1日　世界農林業センサス）</t>
  </si>
  <si>
    <r>
      <t xml:space="preserve">農家数
</t>
    </r>
    <r>
      <rPr>
        <sz val="9"/>
        <rFont val="ＭＳ ゴシック"/>
        <family val="3"/>
      </rPr>
      <t>単位：戸</t>
    </r>
  </si>
  <si>
    <t>販売のあった経営体</t>
  </si>
  <si>
    <r>
      <t>単一経営（主位部門が80％以上の経営体）　　　</t>
    </r>
    <r>
      <rPr>
        <sz val="10"/>
        <rFont val="ＭＳ ゴシック"/>
        <family val="3"/>
      </rPr>
      <t>単位：経営体</t>
    </r>
  </si>
  <si>
    <r>
      <t>複合経営</t>
    </r>
    <r>
      <rPr>
        <sz val="9"/>
        <rFont val="ＭＳ ゴシック"/>
        <family val="3"/>
      </rPr>
      <t xml:space="preserve">（主位部門が80％未満の経営体）
</t>
    </r>
    <r>
      <rPr>
        <sz val="6"/>
        <rFont val="ＭＳ ゴシック"/>
        <family val="3"/>
      </rPr>
      <t>単位：経営体</t>
    </r>
  </si>
  <si>
    <t>稲作</t>
  </si>
  <si>
    <t>麦類作</t>
  </si>
  <si>
    <r>
      <t xml:space="preserve">雑 穀
</t>
    </r>
    <r>
      <rPr>
        <sz val="10"/>
        <rFont val="ＭＳ ゴシック"/>
        <family val="3"/>
      </rPr>
      <t>いも類</t>
    </r>
    <r>
      <rPr>
        <sz val="12"/>
        <rFont val="ＭＳ ゴシック"/>
        <family val="3"/>
      </rPr>
      <t xml:space="preserve">
豆 類</t>
    </r>
  </si>
  <si>
    <t>工芸
農作物</t>
  </si>
  <si>
    <t>露地
野菜</t>
  </si>
  <si>
    <t>施設
野菜</t>
  </si>
  <si>
    <t>果樹類</t>
  </si>
  <si>
    <t>花き
花木</t>
  </si>
  <si>
    <t>その他の作物</t>
  </si>
  <si>
    <t>畜産</t>
  </si>
  <si>
    <t>-</t>
  </si>
  <si>
    <t>-</t>
  </si>
  <si>
    <t>※　農家数：販売農家と自給的農家の合計。経営耕作地面積が10a以上又は調査前1年間の販売額が15万円以上の
           世帯。</t>
  </si>
  <si>
    <t>※　農業経営体：経営耕作地30a以上又は調査前1年間の販売額50万円以上など、一定基準以上の農業を行う農家
               や事業体。</t>
  </si>
  <si>
    <t>（２）産業別事業所数（民営事業所）</t>
  </si>
  <si>
    <t>（平成21年7月1日 経済センサス-基礎調査）</t>
  </si>
  <si>
    <t>漁業</t>
  </si>
  <si>
    <t>建設業</t>
  </si>
  <si>
    <t>はん用機械</t>
  </si>
  <si>
    <t>生産用機械</t>
  </si>
  <si>
    <t>業務用機械</t>
  </si>
  <si>
    <t>刈 谷 市</t>
  </si>
  <si>
    <t>プラスチック</t>
  </si>
  <si>
    <t>-</t>
  </si>
  <si>
    <t>x</t>
  </si>
  <si>
    <t>西 尾 市</t>
  </si>
  <si>
    <t>x</t>
  </si>
  <si>
    <t>x</t>
  </si>
  <si>
    <t>-</t>
  </si>
  <si>
    <t>※西尾市については、合併前の旧市町に秘匿扱いの数値がある項目は秘匿とした。</t>
  </si>
  <si>
    <t>x</t>
  </si>
  <si>
    <t>-</t>
  </si>
  <si>
    <t>-</t>
  </si>
  <si>
    <t>x</t>
  </si>
  <si>
    <t>x</t>
  </si>
  <si>
    <t>-</t>
  </si>
  <si>
    <t>※従業者４人以上の事業所</t>
  </si>
  <si>
    <t xml:space="preserve"> 高浜市 総務部</t>
  </si>
  <si>
    <t>Ｈ12年</t>
  </si>
  <si>
    <t>Ｈ17年</t>
  </si>
  <si>
    <t xml:space="preserve"> 知 立 市 </t>
  </si>
  <si>
    <t xml:space="preserve"> 高 浜 市 </t>
  </si>
  <si>
    <t xml:space="preserve"> みよし市 </t>
  </si>
  <si>
    <t xml:space="preserve"> 幸 田 町 </t>
  </si>
  <si>
    <t>（２）国籍別外国人人口</t>
  </si>
  <si>
    <t>ブラジル</t>
  </si>
  <si>
    <t>フィリピン</t>
  </si>
  <si>
    <t>ペルー</t>
  </si>
  <si>
    <t>電　話　番　号</t>
  </si>
  <si>
    <t>所  在  地</t>
  </si>
  <si>
    <t>ＦＡＸ　番　号</t>
  </si>
  <si>
    <t>Ｅメールアドレス</t>
  </si>
  <si>
    <t xml:space="preserve"> 〒444-8601</t>
  </si>
  <si>
    <t xml:space="preserve"> 0564-23-6032 (直通)</t>
  </si>
  <si>
    <t xml:space="preserve"> 0564-23-6846</t>
  </si>
  <si>
    <t xml:space="preserve"> tokei@city.okazaki.aichi.lg.jp</t>
  </si>
  <si>
    <t xml:space="preserve"> 〒447-8601</t>
  </si>
  <si>
    <t xml:space="preserve"> 0566-41-3311 (内275)</t>
  </si>
  <si>
    <t xml:space="preserve"> 碧南市松本町28</t>
  </si>
  <si>
    <t xml:space="preserve"> 0566-48-5101</t>
  </si>
  <si>
    <t xml:space="preserve"> hishojoho@city.hekinan.lg.jp</t>
  </si>
  <si>
    <t xml:space="preserve"> 〒448-8501</t>
  </si>
  <si>
    <t xml:space="preserve"> 0566-62-1001（直通） </t>
  </si>
  <si>
    <t xml:space="preserve"> 0566-23-1105</t>
  </si>
  <si>
    <t xml:space="preserve"> kohokocho@city.kariya.lg.jp</t>
  </si>
  <si>
    <t xml:space="preserve"> 〒471-8501</t>
  </si>
  <si>
    <t xml:space="preserve">  庶務課 選挙・統計担当</t>
  </si>
  <si>
    <t xml:space="preserve"> shomu@city.toyota.aichi.jp</t>
  </si>
  <si>
    <t xml:space="preserve"> 安城市 企画部</t>
  </si>
  <si>
    <t xml:space="preserve"> 〒446-8501</t>
  </si>
  <si>
    <t xml:space="preserve"> 安城市桜町18-23</t>
  </si>
  <si>
    <t xml:space="preserve"> 0566-76-1112</t>
  </si>
  <si>
    <t xml:space="preserve"> keiei@city.anjo.aichi.jp</t>
  </si>
  <si>
    <t xml:space="preserve"> 〒445-8501</t>
  </si>
  <si>
    <t xml:space="preserve"> 0563-56-2111 (内3205)</t>
  </si>
  <si>
    <t xml:space="preserve"> 西尾市寄住町下田22</t>
  </si>
  <si>
    <t xml:space="preserve"> 0563-56-0212</t>
  </si>
  <si>
    <t xml:space="preserve"> kikaku@city.nishio.lg.jp</t>
  </si>
  <si>
    <t xml:space="preserve"> 〒472-8666</t>
  </si>
  <si>
    <t xml:space="preserve"> 知立市広見3丁目1</t>
  </si>
  <si>
    <t xml:space="preserve"> kikaku-seisaku@city.chiryu.lg.jp</t>
  </si>
  <si>
    <t xml:space="preserve"> 〒444-1398</t>
  </si>
  <si>
    <t xml:space="preserve">  情報グループ　統計担当</t>
  </si>
  <si>
    <t xml:space="preserve"> 高浜市青木町4丁目1-2</t>
  </si>
  <si>
    <t xml:space="preserve"> johou@city.takahama.lg.jp</t>
  </si>
  <si>
    <t xml:space="preserve"> みよし市 政策推進部</t>
  </si>
  <si>
    <t xml:space="preserve"> 〒470-0295</t>
  </si>
  <si>
    <t xml:space="preserve"> 0561-32-8005(直通)</t>
  </si>
  <si>
    <t>　企画政策課</t>
  </si>
  <si>
    <t xml:space="preserve"> kikaku@city.aichi-miyoshi.lg.jp</t>
  </si>
  <si>
    <t xml:space="preserve"> 幸田町 総務部</t>
  </si>
  <si>
    <t xml:space="preserve"> 〒444-0192</t>
  </si>
  <si>
    <t xml:space="preserve">  企画政策課 情報グループ</t>
  </si>
  <si>
    <t xml:space="preserve"> 幸田町大字菱池字元林1-1</t>
  </si>
  <si>
    <t xml:space="preserve"> 0564-63-5139</t>
  </si>
  <si>
    <t xml:space="preserve"> </t>
  </si>
  <si>
    <t xml:space="preserve"> kikakujoho@town.kota.lg.jp</t>
  </si>
  <si>
    <t>（平成24年1月1日 単位：k㎡）</t>
  </si>
  <si>
    <t>Ｈ24年</t>
  </si>
  <si>
    <r>
      <t>(各年</t>
    </r>
    <r>
      <rPr>
        <sz val="10.8"/>
        <rFont val="ＭＳ 明朝"/>
        <family val="1"/>
      </rPr>
      <t>1月～12月中 愛知県人口動向調査 単位：人）</t>
    </r>
  </si>
  <si>
    <t xml:space="preserve">西尾市 </t>
  </si>
  <si>
    <t>６ 平成23年度一般会計歳入歳出決算額</t>
  </si>
  <si>
    <t>-</t>
  </si>
  <si>
    <t>-</t>
  </si>
  <si>
    <t>＊</t>
  </si>
  <si>
    <t>県  内
そ の 他</t>
  </si>
  <si>
    <t>※ 上段は通勤者、下段は通学者（１５歳未満を含む）を示す。</t>
  </si>
  <si>
    <t>※ 横欄は流出人口、縦欄は流入人口を示す。</t>
  </si>
  <si>
    <t>-</t>
  </si>
  <si>
    <t>6</t>
  </si>
  <si>
    <t>10(10)</t>
  </si>
  <si>
    <t>101(101）</t>
  </si>
  <si>
    <t>24(3)</t>
  </si>
  <si>
    <t>53(35)</t>
  </si>
  <si>
    <t xml:space="preserve"> 刈谷市 企画財政部</t>
  </si>
  <si>
    <t>　広報広聴課　統計係</t>
  </si>
  <si>
    <t>18(16)</t>
  </si>
  <si>
    <t>12(10)</t>
  </si>
  <si>
    <t>3</t>
  </si>
  <si>
    <t>8</t>
  </si>
  <si>
    <t xml:space="preserve"> 0566-95-0114(直通)</t>
  </si>
  <si>
    <t xml:space="preserve"> 0566-83-9765</t>
  </si>
  <si>
    <t>4</t>
  </si>
  <si>
    <t>14(11)</t>
  </si>
  <si>
    <t>140(94)</t>
  </si>
  <si>
    <t>5(5)</t>
  </si>
  <si>
    <t>‐</t>
  </si>
  <si>
    <t>14(5)</t>
  </si>
  <si>
    <t>36（15）</t>
  </si>
  <si>
    <t>65（52）</t>
  </si>
  <si>
    <t>不動産業
物品賃貸業</t>
  </si>
  <si>
    <t>学術研究専門・技術ｻｰﾋﾞｽ</t>
  </si>
  <si>
    <t>複合ｻｰﾋﾞｽ事業</t>
  </si>
  <si>
    <t>生活関連ｻｰﾋﾞｽ業娯楽業</t>
  </si>
  <si>
    <t>電気･ｶﾞｽ
熱供給
水道業</t>
  </si>
  <si>
    <t>情報
通信業</t>
  </si>
  <si>
    <t>製造業</t>
  </si>
  <si>
    <t>教 育
学習支援業</t>
  </si>
  <si>
    <t>ｻｰﾋﾞｽ業
(他に分類されないもの)</t>
  </si>
  <si>
    <t>公 務
(他に分類されないもの)</t>
  </si>
  <si>
    <t>電気･ｶﾞｽ
熱供給
水道業</t>
  </si>
  <si>
    <t>不動産業､物品賃貸業</t>
  </si>
  <si>
    <t>教育､学習支援業</t>
  </si>
  <si>
    <t>農業
林業</t>
  </si>
  <si>
    <t>運輸業
郵便業</t>
  </si>
  <si>
    <t>卸売業
小売業</t>
  </si>
  <si>
    <t>金融業
保険業</t>
  </si>
  <si>
    <t>医療
福祉</t>
  </si>
  <si>
    <t>運輸業
郵便業</t>
  </si>
  <si>
    <t>卸売業
小売業</t>
  </si>
  <si>
    <t>金融業
保険業</t>
  </si>
  <si>
    <t>医 療
福 祉</t>
  </si>
  <si>
    <t>学術研究､専門･技術ｻｰﾋﾞｽ業</t>
  </si>
  <si>
    <t>宿泊業､
飲食ｻｰﾋﾞｽ業</t>
  </si>
  <si>
    <t>生活関連ｻｰﾋﾞｽ業､娯楽業</t>
  </si>
  <si>
    <t>複合ｻｰﾋﾞｽ事業</t>
  </si>
  <si>
    <t>（平成22年10月1日 国勢調査 単位：人）</t>
  </si>
  <si>
    <t>（平成24年12月31日 単位：ha）</t>
  </si>
  <si>
    <t>(平成24年10月1日 住民基本台帳）</t>
  </si>
  <si>
    <t>(平成24年10月1日　住民基本台帳  単位：人）</t>
  </si>
  <si>
    <t>（平成22年10月1日 国勢調査 単位：人）</t>
  </si>
  <si>
    <t>1335(886)</t>
  </si>
  <si>
    <t>39(20)</t>
  </si>
  <si>
    <t>144(89)</t>
  </si>
  <si>
    <t>208(133)</t>
  </si>
  <si>
    <t>308(215)</t>
  </si>
  <si>
    <t>297(200)</t>
  </si>
  <si>
    <t>339(229)</t>
  </si>
  <si>
    <t>（平成24年5月1日）</t>
  </si>
  <si>
    <t>（平成24年5月1日 学校基本調査）</t>
  </si>
  <si>
    <t>岡崎市</t>
  </si>
  <si>
    <t>碧南市</t>
  </si>
  <si>
    <t>豊田市</t>
  </si>
  <si>
    <t>安城市</t>
  </si>
  <si>
    <t>西尾市</t>
  </si>
  <si>
    <t>知立市</t>
  </si>
  <si>
    <t>高浜市</t>
  </si>
  <si>
    <t>幸田町</t>
  </si>
  <si>
    <t>13(4)</t>
  </si>
  <si>
    <t>33(23)</t>
  </si>
  <si>
    <t>5(4)</t>
  </si>
  <si>
    <t>8(3)</t>
  </si>
  <si>
    <t>-</t>
  </si>
  <si>
    <t>6(3)</t>
  </si>
  <si>
    <t>36(26)</t>
  </si>
  <si>
    <t>-</t>
  </si>
  <si>
    <t>宿泊業、飲食
ｻｰﾋﾞｽ業</t>
  </si>
  <si>
    <t>第2表
他市区町村で従業・通学 2)
県内</t>
  </si>
  <si>
    <t>B～L合計</t>
  </si>
  <si>
    <t>県内その他</t>
  </si>
  <si>
    <t xml:space="preserve"> 0565-33-2221</t>
  </si>
  <si>
    <r>
      <t xml:space="preserve">ｻｰﾋﾞｽ業
</t>
    </r>
    <r>
      <rPr>
        <sz val="9"/>
        <rFont val="ＭＳ ゴシック"/>
        <family val="3"/>
      </rPr>
      <t>（他に分
類されな
いもの）</t>
    </r>
  </si>
  <si>
    <r>
      <t>（平成</t>
    </r>
    <r>
      <rPr>
        <sz val="10.8"/>
        <rFont val="ＭＳ 明朝"/>
        <family val="1"/>
      </rPr>
      <t>22年12月31日 工業統計調査 単位：万円）</t>
    </r>
  </si>
  <si>
    <t xml:space="preserve"> 岡崎市十王町二丁目9</t>
  </si>
  <si>
    <t xml:space="preserve"> 0566-52-1111 (内8069)</t>
  </si>
  <si>
    <t xml:space="preserve"> 0566-52-1110</t>
  </si>
  <si>
    <t xml:space="preserve"> 0561-76-5021</t>
  </si>
  <si>
    <t>鉱業､採石業､砂利採取業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</si>
</sst>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000\-00"/>
    <numFmt numFmtId="178" formatCode="0_);\(0\)"/>
    <numFmt numFmtId="179" formatCode="#,##0_ ;[Red]\-#,##0\ "/>
    <numFmt numFmtId="180" formatCode="#,##0_);[Red]\(#,##0\)"/>
    <numFmt numFmtId="181" formatCode="#,##0;&quot;△ &quot;#,##0"/>
    <numFmt numFmtId="182" formatCode="_ * #,##0;_ * \-#,##0;_ * &quot;-&quot;_ ;_ @_ "/>
    <numFmt numFmtId="183" formatCode="0.00;&quot;△ &quot;0.00"/>
    <numFmt numFmtId="184" formatCode="0;&quot;△ &quot;0"/>
    <numFmt numFmtId="185" formatCode="&quot;\&quot;#,##0_);\(&quot;\&quot;#,##0\)"/>
    <numFmt numFmtId="186" formatCode="_ * #,##0.0_ ;_ * \-#,##0.0_ ;_ * &quot;-&quot;_ ;_ @_ "/>
    <numFmt numFmtId="187" formatCode="#,##0_ "/>
    <numFmt numFmtId="188" formatCode="#,##0;[Red]#,##0"/>
    <numFmt numFmtId="189" formatCode="0_);[Red]\(0\)"/>
    <numFmt numFmtId="190" formatCode="0.00_ "/>
    <numFmt numFmtId="191" formatCode="0.00_);[Red]\(0.00\)"/>
    <numFmt numFmtId="192" formatCode="#,##0.00_);[Red]\(#,##0.00\)"/>
    <numFmt numFmtId="193" formatCode="#,##0.00_ "/>
    <numFmt numFmtId="194" formatCode="#,##0.00;[Red]#,##0.00"/>
    <numFmt numFmtId="195" formatCode="#,##0.00;&quot;△ &quot;#,##0.00"/>
    <numFmt numFmtId="196" formatCode="_ * #,##0\ ;_ * \-#,##0\ ;_ * &quot;-&quot;\ ;_ @\ "/>
    <numFmt numFmtId="197" formatCode="###\ ###\ ##0"/>
    <numFmt numFmtId="198" formatCode=";;;&quot;小　　　　　　　　　　売　　　　　　　　　　業&quot;"/>
    <numFmt numFmtId="199" formatCode="#,###;&quot;△ &quot;#,###"/>
    <numFmt numFmtId="200" formatCode="#,###;&quot;△ &quot;#,###,\-"/>
    <numFmt numFmtId="201" formatCode="#,###;\-\,&quot;△ &quot;#,###"/>
    <numFmt numFmtId="202" formatCode="#,##0.0;&quot;△ &quot;#,##0.0"/>
    <numFmt numFmtId="203" formatCode="#,##0.000;&quot;△ &quot;#,##0.000"/>
    <numFmt numFmtId="204" formatCode="[&lt;=999]000;[&lt;=9999]000\-00;000\-0000"/>
    <numFmt numFmtId="205" formatCode="[DBNum3][$-411]#,##0"/>
  </numFmts>
  <fonts count="37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.8"/>
      <name val="ＭＳ ゴシック"/>
      <family val="3"/>
    </font>
    <font>
      <u val="single"/>
      <sz val="8.1"/>
      <color indexed="12"/>
      <name val="ＭＳ 明朝"/>
      <family val="1"/>
    </font>
    <font>
      <u val="single"/>
      <sz val="8.1"/>
      <color indexed="36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7"/>
      <name val="ＭＳ ゴシック"/>
      <family val="3"/>
    </font>
    <font>
      <sz val="14"/>
      <name val="ＭＳ ゴシック"/>
      <family val="3"/>
    </font>
    <font>
      <sz val="13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/>
      <bottom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5" borderId="1" applyNumberFormat="0" applyAlignment="0" applyProtection="0"/>
    <xf numFmtId="0" fontId="24" fillId="15" borderId="1" applyNumberFormat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13" fontId="0" fillId="0" borderId="0">
      <alignment/>
      <protection/>
    </xf>
    <xf numFmtId="0" fontId="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1" fillId="4" borderId="2" applyNumberFormat="0" applyFont="0" applyAlignment="0" applyProtection="0"/>
    <xf numFmtId="0" fontId="21" fillId="4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4" applyNumberFormat="0" applyAlignment="0" applyProtection="0"/>
    <xf numFmtId="0" fontId="28" fillId="17" borderId="4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3" fillId="17" borderId="9" applyNumberFormat="0" applyAlignment="0" applyProtection="0"/>
    <xf numFmtId="0" fontId="33" fillId="17" borderId="9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35" fillId="7" borderId="4" applyNumberFormat="0" applyAlignment="0" applyProtection="0"/>
    <xf numFmtId="0" fontId="35" fillId="7" borderId="4" applyNumberFormat="0" applyAlignment="0" applyProtection="0"/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</cellStyleXfs>
  <cellXfs count="46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top" textRotation="255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41" fontId="7" fillId="0" borderId="0" xfId="0" applyNumberFormat="1" applyFont="1" applyFill="1" applyAlignment="1">
      <alignment vertical="center"/>
    </xf>
    <xf numFmtId="41" fontId="8" fillId="0" borderId="0" xfId="0" applyNumberFormat="1" applyFont="1" applyFill="1" applyAlignment="1">
      <alignment vertical="center"/>
    </xf>
    <xf numFmtId="181" fontId="0" fillId="0" borderId="0" xfId="0" applyNumberForma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41" fontId="11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41" fontId="8" fillId="0" borderId="0" xfId="0" applyNumberFormat="1" applyFont="1" applyFill="1" applyBorder="1" applyAlignment="1">
      <alignment horizontal="left" vertical="center"/>
    </xf>
    <xf numFmtId="41" fontId="8" fillId="0" borderId="10" xfId="0" applyNumberFormat="1" applyFont="1" applyFill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181" fontId="0" fillId="0" borderId="11" xfId="0" applyNumberFormat="1" applyFill="1" applyBorder="1" applyAlignment="1">
      <alignment horizontal="center" vertical="center"/>
    </xf>
    <xf numFmtId="181" fontId="0" fillId="0" borderId="12" xfId="0" applyNumberFormat="1" applyFill="1" applyBorder="1" applyAlignment="1">
      <alignment horizontal="center" vertical="center"/>
    </xf>
    <xf numFmtId="181" fontId="0" fillId="0" borderId="0" xfId="0" applyNumberFormat="1" applyFill="1" applyBorder="1" applyAlignment="1">
      <alignment horizontal="right" vertical="center"/>
    </xf>
    <xf numFmtId="41" fontId="0" fillId="0" borderId="0" xfId="0" applyNumberFormat="1" applyFill="1" applyBorder="1" applyAlignment="1">
      <alignment horizontal="right" vertical="center" wrapText="1"/>
    </xf>
    <xf numFmtId="181" fontId="0" fillId="0" borderId="11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 textRotation="255"/>
    </xf>
    <xf numFmtId="0" fontId="8" fillId="0" borderId="13" xfId="0" applyFont="1" applyBorder="1" applyAlignment="1">
      <alignment vertical="distributed" textRotation="255" wrapText="1"/>
    </xf>
    <xf numFmtId="0" fontId="8" fillId="0" borderId="13" xfId="0" applyFont="1" applyBorder="1" applyAlignment="1">
      <alignment vertical="distributed" textRotation="255"/>
    </xf>
    <xf numFmtId="0" fontId="8" fillId="0" borderId="14" xfId="0" applyFont="1" applyBorder="1" applyAlignment="1">
      <alignment horizontal="center" vertical="distributed" textRotation="255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41" fontId="8" fillId="0" borderId="13" xfId="0" applyNumberFormat="1" applyFont="1" applyFill="1" applyBorder="1" applyAlignment="1">
      <alignment horizontal="center" vertical="center"/>
    </xf>
    <xf numFmtId="41" fontId="8" fillId="0" borderId="14" xfId="0" applyNumberFormat="1" applyFont="1" applyFill="1" applyBorder="1" applyAlignment="1">
      <alignment horizontal="center" vertical="center"/>
    </xf>
    <xf numFmtId="41" fontId="8" fillId="0" borderId="10" xfId="0" applyNumberFormat="1" applyFont="1" applyFill="1" applyBorder="1" applyAlignment="1">
      <alignment horizontal="center" vertical="center"/>
    </xf>
    <xf numFmtId="41" fontId="13" fillId="0" borderId="0" xfId="0" applyNumberFormat="1" applyFont="1" applyFill="1" applyAlignment="1">
      <alignment vertical="center"/>
    </xf>
    <xf numFmtId="3" fontId="12" fillId="0" borderId="13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38" fontId="8" fillId="0" borderId="15" xfId="0" applyNumberFormat="1" applyFont="1" applyFill="1" applyBorder="1" applyAlignment="1">
      <alignment horizontal="center" vertical="center"/>
    </xf>
    <xf numFmtId="196" fontId="8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" fillId="0" borderId="17" xfId="0" applyFont="1" applyFill="1" applyBorder="1" applyAlignment="1">
      <alignment vertical="center"/>
    </xf>
    <xf numFmtId="41" fontId="13" fillId="0" borderId="0" xfId="0" applyNumberFormat="1" applyFont="1" applyFill="1" applyBorder="1" applyAlignment="1">
      <alignment horizontal="left" vertical="center"/>
    </xf>
    <xf numFmtId="41" fontId="17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81" fontId="0" fillId="0" borderId="15" xfId="0" applyNumberFormat="1" applyFill="1" applyBorder="1" applyAlignment="1">
      <alignment/>
    </xf>
    <xf numFmtId="181" fontId="0" fillId="0" borderId="15" xfId="0" applyNumberFormat="1" applyFont="1" applyFill="1" applyBorder="1" applyAlignment="1">
      <alignment/>
    </xf>
    <xf numFmtId="187" fontId="0" fillId="0" borderId="15" xfId="0" applyNumberFormat="1" applyFill="1" applyBorder="1" applyAlignment="1">
      <alignment/>
    </xf>
    <xf numFmtId="187" fontId="0" fillId="0" borderId="15" xfId="0" applyNumberFormat="1" applyFont="1" applyFill="1" applyBorder="1" applyAlignment="1">
      <alignment/>
    </xf>
    <xf numFmtId="181" fontId="0" fillId="7" borderId="0" xfId="0" applyNumberFormat="1" applyFill="1" applyAlignment="1">
      <alignment/>
    </xf>
    <xf numFmtId="49" fontId="12" fillId="0" borderId="16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vertical="center"/>
    </xf>
    <xf numFmtId="49" fontId="12" fillId="0" borderId="19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16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181" fontId="7" fillId="0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41" fontId="13" fillId="0" borderId="0" xfId="105" applyNumberFormat="1" applyFont="1" applyFill="1" applyAlignment="1">
      <alignment vertical="center"/>
      <protection/>
    </xf>
    <xf numFmtId="41" fontId="8" fillId="0" borderId="10" xfId="105" applyNumberFormat="1" applyFont="1" applyFill="1" applyBorder="1" applyAlignment="1">
      <alignment vertical="center"/>
      <protection/>
    </xf>
    <xf numFmtId="49" fontId="12" fillId="0" borderId="13" xfId="105" applyNumberFormat="1" applyFont="1" applyFill="1" applyBorder="1" applyAlignment="1">
      <alignment horizontal="distributed" vertical="center"/>
      <protection/>
    </xf>
    <xf numFmtId="3" fontId="12" fillId="0" borderId="17" xfId="0" applyNumberFormat="1" applyFont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3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24" xfId="0" applyNumberFormat="1" applyFont="1" applyFill="1" applyBorder="1" applyAlignment="1">
      <alignment horizontal="right" vertical="center"/>
    </xf>
    <xf numFmtId="3" fontId="6" fillId="0" borderId="25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181" fontId="1" fillId="0" borderId="24" xfId="0" applyNumberFormat="1" applyFont="1" applyFill="1" applyBorder="1" applyAlignment="1">
      <alignment vertical="center"/>
    </xf>
    <xf numFmtId="181" fontId="1" fillId="0" borderId="25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0" fontId="5" fillId="0" borderId="21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7" xfId="0" applyFont="1" applyBorder="1" applyAlignment="1">
      <alignment horizontal="left" indent="3"/>
    </xf>
    <xf numFmtId="0" fontId="5" fillId="0" borderId="28" xfId="0" applyFont="1" applyFill="1" applyBorder="1" applyAlignment="1" applyProtection="1">
      <alignment horizontal="left" vertical="center" indent="3"/>
      <protection/>
    </xf>
    <xf numFmtId="0" fontId="5" fillId="0" borderId="22" xfId="0" applyFont="1" applyFill="1" applyBorder="1" applyAlignment="1" applyProtection="1">
      <alignment horizontal="distributed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left" vertical="center" indent="3"/>
      <protection/>
    </xf>
    <xf numFmtId="0" fontId="0" fillId="0" borderId="0" xfId="0" applyFont="1" applyAlignment="1">
      <alignment horizontal="right"/>
    </xf>
    <xf numFmtId="181" fontId="1" fillId="0" borderId="29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22" xfId="0" applyFont="1" applyFill="1" applyBorder="1" applyAlignment="1">
      <alignment horizontal="center" vertical="center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 wrapText="1"/>
    </xf>
    <xf numFmtId="181" fontId="0" fillId="0" borderId="23" xfId="0" applyNumberFormat="1" applyFont="1" applyFill="1" applyBorder="1" applyAlignment="1">
      <alignment horizontal="right" vertical="center"/>
    </xf>
    <xf numFmtId="6" fontId="0" fillId="0" borderId="0" xfId="0" applyNumberFormat="1" applyFont="1" applyFill="1" applyAlignment="1">
      <alignment/>
    </xf>
    <xf numFmtId="0" fontId="0" fillId="0" borderId="19" xfId="0" applyFont="1" applyFill="1" applyBorder="1" applyAlignment="1">
      <alignment horizontal="center" vertical="center"/>
    </xf>
    <xf numFmtId="181" fontId="0" fillId="0" borderId="19" xfId="0" applyNumberFormat="1" applyFont="1" applyFill="1" applyBorder="1" applyAlignment="1">
      <alignment horizontal="right" vertical="center"/>
    </xf>
    <xf numFmtId="181" fontId="0" fillId="0" borderId="30" xfId="0" applyNumberFormat="1" applyFont="1" applyFill="1" applyBorder="1" applyAlignment="1">
      <alignment horizontal="right" vertical="center"/>
    </xf>
    <xf numFmtId="181" fontId="0" fillId="0" borderId="21" xfId="0" applyNumberFormat="1" applyFont="1" applyFill="1" applyBorder="1" applyAlignment="1">
      <alignment horizontal="right" vertical="center"/>
    </xf>
    <xf numFmtId="181" fontId="0" fillId="0" borderId="3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distributed" vertical="center"/>
    </xf>
    <xf numFmtId="49" fontId="12" fillId="0" borderId="13" xfId="0" applyNumberFormat="1" applyFont="1" applyFill="1" applyBorder="1" applyAlignment="1">
      <alignment horizontal="distributed" vertical="center" wrapText="1"/>
    </xf>
    <xf numFmtId="49" fontId="12" fillId="0" borderId="14" xfId="0" applyNumberFormat="1" applyFont="1" applyFill="1" applyBorder="1" applyAlignment="1">
      <alignment horizontal="distributed" vertical="center" wrapText="1"/>
    </xf>
    <xf numFmtId="0" fontId="6" fillId="0" borderId="22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22" xfId="0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6" fillId="0" borderId="1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9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shrinkToFi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81" fontId="0" fillId="0" borderId="22" xfId="0" applyNumberFormat="1" applyFill="1" applyBorder="1" applyAlignment="1">
      <alignment horizontal="right" vertical="center"/>
    </xf>
    <xf numFmtId="181" fontId="0" fillId="0" borderId="23" xfId="0" applyNumberFormat="1" applyFill="1" applyBorder="1" applyAlignment="1">
      <alignment horizontal="right" vertical="center"/>
    </xf>
    <xf numFmtId="181" fontId="0" fillId="0" borderId="24" xfId="0" applyNumberFormat="1" applyFill="1" applyBorder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11" fillId="0" borderId="13" xfId="0" applyNumberFormat="1" applyFont="1" applyBorder="1" applyAlignment="1">
      <alignment horizontal="center" vertical="center" shrinkToFit="1"/>
    </xf>
    <xf numFmtId="3" fontId="6" fillId="0" borderId="22" xfId="0" applyNumberFormat="1" applyFont="1" applyFill="1" applyBorder="1" applyAlignment="1">
      <alignment horizontal="right" vertical="center" shrinkToFit="1"/>
    </xf>
    <xf numFmtId="3" fontId="6" fillId="0" borderId="24" xfId="0" applyNumberFormat="1" applyFont="1" applyFill="1" applyBorder="1" applyAlignment="1">
      <alignment horizontal="right" vertical="center" shrinkToFit="1"/>
    </xf>
    <xf numFmtId="3" fontId="8" fillId="0" borderId="13" xfId="0" applyNumberFormat="1" applyFont="1" applyFill="1" applyBorder="1" applyAlignment="1">
      <alignment horizontal="center" vertical="center" shrinkToFit="1"/>
    </xf>
    <xf numFmtId="181" fontId="7" fillId="0" borderId="33" xfId="0" applyNumberFormat="1" applyFont="1" applyFill="1" applyBorder="1" applyAlignment="1">
      <alignment horizontal="center" vertical="center"/>
    </xf>
    <xf numFmtId="188" fontId="7" fillId="0" borderId="21" xfId="0" applyNumberFormat="1" applyFont="1" applyFill="1" applyBorder="1" applyAlignment="1">
      <alignment vertical="center"/>
    </xf>
    <xf numFmtId="188" fontId="7" fillId="0" borderId="28" xfId="0" applyNumberFormat="1" applyFont="1" applyFill="1" applyBorder="1" applyAlignment="1">
      <alignment vertical="center"/>
    </xf>
    <xf numFmtId="187" fontId="7" fillId="0" borderId="31" xfId="0" applyNumberFormat="1" applyFont="1" applyFill="1" applyBorder="1" applyAlignment="1">
      <alignment horizontal="right" vertical="center" wrapText="1"/>
    </xf>
    <xf numFmtId="181" fontId="7" fillId="0" borderId="0" xfId="0" applyNumberFormat="1" applyFont="1" applyFill="1" applyBorder="1" applyAlignment="1">
      <alignment horizontal="center" vertical="center"/>
    </xf>
    <xf numFmtId="188" fontId="7" fillId="0" borderId="22" xfId="0" applyNumberFormat="1" applyFont="1" applyFill="1" applyBorder="1" applyAlignment="1">
      <alignment vertical="center"/>
    </xf>
    <xf numFmtId="188" fontId="7" fillId="0" borderId="11" xfId="0" applyNumberFormat="1" applyFont="1" applyFill="1" applyBorder="1" applyAlignment="1">
      <alignment vertical="center"/>
    </xf>
    <xf numFmtId="188" fontId="7" fillId="0" borderId="22" xfId="0" applyNumberFormat="1" applyFont="1" applyFill="1" applyBorder="1" applyAlignment="1">
      <alignment horizontal="right" vertical="center"/>
    </xf>
    <xf numFmtId="188" fontId="7" fillId="0" borderId="23" xfId="0" applyNumberFormat="1" applyFont="1" applyFill="1" applyBorder="1" applyAlignment="1">
      <alignment vertical="center"/>
    </xf>
    <xf numFmtId="188" fontId="7" fillId="0" borderId="22" xfId="0" applyNumberFormat="1" applyFont="1" applyFill="1" applyBorder="1" applyAlignment="1" quotePrefix="1">
      <alignment horizontal="right" vertical="center"/>
    </xf>
    <xf numFmtId="187" fontId="7" fillId="0" borderId="23" xfId="0" applyNumberFormat="1" applyFont="1" applyFill="1" applyBorder="1" applyAlignment="1">
      <alignment horizontal="right" vertical="center" wrapText="1"/>
    </xf>
    <xf numFmtId="181" fontId="7" fillId="0" borderId="34" xfId="0" applyNumberFormat="1" applyFont="1" applyFill="1" applyBorder="1" applyAlignment="1">
      <alignment horizontal="center" vertical="center"/>
    </xf>
    <xf numFmtId="188" fontId="7" fillId="0" borderId="24" xfId="0" applyNumberFormat="1" applyFont="1" applyFill="1" applyBorder="1" applyAlignment="1">
      <alignment vertical="center"/>
    </xf>
    <xf numFmtId="188" fontId="7" fillId="0" borderId="12" xfId="0" applyNumberFormat="1" applyFont="1" applyFill="1" applyBorder="1" applyAlignment="1">
      <alignment vertical="center"/>
    </xf>
    <xf numFmtId="188" fontId="7" fillId="0" borderId="24" xfId="0" applyNumberFormat="1" applyFont="1" applyFill="1" applyBorder="1" applyAlignment="1">
      <alignment horizontal="right" vertical="center"/>
    </xf>
    <xf numFmtId="187" fontId="7" fillId="0" borderId="25" xfId="0" applyNumberFormat="1" applyFont="1" applyFill="1" applyBorder="1" applyAlignment="1">
      <alignment horizontal="right" vertical="center" wrapText="1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23" xfId="0" applyNumberFormat="1" applyFont="1" applyFill="1" applyBorder="1" applyAlignment="1">
      <alignment horizontal="right" vertical="center"/>
    </xf>
    <xf numFmtId="181" fontId="0" fillId="0" borderId="25" xfId="0" applyNumberForma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81" fontId="7" fillId="0" borderId="28" xfId="0" applyNumberFormat="1" applyFont="1" applyFill="1" applyBorder="1" applyAlignment="1">
      <alignment horizontal="distributed" vertical="center"/>
    </xf>
    <xf numFmtId="181" fontId="7" fillId="0" borderId="11" xfId="0" applyNumberFormat="1" applyFont="1" applyFill="1" applyBorder="1" applyAlignment="1">
      <alignment horizontal="distributed" vertical="center"/>
    </xf>
    <xf numFmtId="181" fontId="7" fillId="0" borderId="12" xfId="0" applyNumberFormat="1" applyFont="1" applyFill="1" applyBorder="1" applyAlignment="1">
      <alignment horizontal="distributed" vertical="center"/>
    </xf>
    <xf numFmtId="41" fontId="0" fillId="0" borderId="11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 wrapText="1"/>
    </xf>
    <xf numFmtId="180" fontId="0" fillId="0" borderId="0" xfId="82" applyNumberFormat="1" applyFont="1" applyAlignment="1">
      <alignment vertical="center"/>
      <protection/>
    </xf>
    <xf numFmtId="180" fontId="0" fillId="0" borderId="0" xfId="82" applyNumberFormat="1" applyFont="1" applyFill="1" applyAlignment="1">
      <alignment vertical="center"/>
      <protection/>
    </xf>
    <xf numFmtId="180" fontId="0" fillId="0" borderId="0" xfId="82" applyNumberFormat="1" applyFont="1" applyAlignment="1">
      <alignment horizontal="right" vertical="center"/>
      <protection/>
    </xf>
    <xf numFmtId="180" fontId="0" fillId="0" borderId="0" xfId="82" applyNumberFormat="1" applyFont="1" applyFill="1" applyAlignment="1">
      <alignment horizontal="right" vertical="center"/>
      <protection/>
    </xf>
    <xf numFmtId="180" fontId="0" fillId="0" borderId="0" xfId="82" applyNumberFormat="1" applyFont="1" applyAlignment="1">
      <alignment horizontal="center" vertical="center"/>
      <protection/>
    </xf>
    <xf numFmtId="180" fontId="0" fillId="0" borderId="0" xfId="82" applyNumberFormat="1" applyFont="1" applyAlignment="1">
      <alignment horizontal="left" vertical="center" wrapText="1"/>
      <protection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>
      <alignment horizontal="right" vertical="center"/>
    </xf>
    <xf numFmtId="180" fontId="0" fillId="0" borderId="0" xfId="82" applyNumberFormat="1" applyFont="1">
      <alignment/>
      <protection/>
    </xf>
    <xf numFmtId="180" fontId="0" fillId="0" borderId="0" xfId="0" applyNumberFormat="1" applyFont="1" applyFill="1" applyAlignment="1">
      <alignment vertical="center"/>
    </xf>
    <xf numFmtId="41" fontId="0" fillId="18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41" fontId="0" fillId="0" borderId="28" xfId="0" applyNumberFormat="1" applyFont="1" applyFill="1" applyBorder="1" applyAlignment="1">
      <alignment horizontal="center" vertical="center"/>
    </xf>
    <xf numFmtId="41" fontId="0" fillId="0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195" fontId="0" fillId="0" borderId="22" xfId="0" applyNumberFormat="1" applyFont="1" applyFill="1" applyBorder="1" applyAlignment="1">
      <alignment vertical="center"/>
    </xf>
    <xf numFmtId="195" fontId="0" fillId="0" borderId="22" xfId="0" applyNumberFormat="1" applyFont="1" applyFill="1" applyBorder="1" applyAlignment="1">
      <alignment horizontal="right" vertical="center"/>
    </xf>
    <xf numFmtId="195" fontId="0" fillId="0" borderId="23" xfId="0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 vertical="center"/>
    </xf>
    <xf numFmtId="0" fontId="0" fillId="0" borderId="22" xfId="0" applyNumberFormat="1" applyFont="1" applyFill="1" applyBorder="1" applyAlignment="1">
      <alignment/>
    </xf>
    <xf numFmtId="195" fontId="0" fillId="0" borderId="23" xfId="0" applyNumberFormat="1" applyFont="1" applyFill="1" applyBorder="1" applyAlignment="1">
      <alignment horizontal="right"/>
    </xf>
    <xf numFmtId="195" fontId="0" fillId="0" borderId="22" xfId="0" applyNumberFormat="1" applyFont="1" applyFill="1" applyBorder="1" applyAlignment="1">
      <alignment/>
    </xf>
    <xf numFmtId="0" fontId="0" fillId="0" borderId="11" xfId="106" applyFont="1" applyFill="1" applyBorder="1" applyAlignment="1">
      <alignment horizontal="center" vertical="center"/>
      <protection/>
    </xf>
    <xf numFmtId="195" fontId="0" fillId="0" borderId="22" xfId="106" applyNumberFormat="1" applyFont="1" applyFill="1" applyBorder="1" applyAlignment="1">
      <alignment vertical="center"/>
      <protection/>
    </xf>
    <xf numFmtId="195" fontId="0" fillId="0" borderId="22" xfId="106" applyNumberFormat="1" applyFont="1" applyFill="1" applyBorder="1" applyAlignment="1">
      <alignment horizontal="right" vertical="center"/>
      <protection/>
    </xf>
    <xf numFmtId="0" fontId="0" fillId="0" borderId="12" xfId="0" applyFont="1" applyFill="1" applyBorder="1" applyAlignment="1">
      <alignment horizontal="center" vertical="center"/>
    </xf>
    <xf numFmtId="195" fontId="0" fillId="0" borderId="24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181" fontId="0" fillId="0" borderId="22" xfId="0" applyNumberFormat="1" applyFont="1" applyFill="1" applyBorder="1" applyAlignment="1">
      <alignment vertical="center"/>
    </xf>
    <xf numFmtId="181" fontId="0" fillId="0" borderId="22" xfId="0" applyNumberFormat="1" applyFont="1" applyFill="1" applyBorder="1" applyAlignment="1">
      <alignment horizontal="right"/>
    </xf>
    <xf numFmtId="181" fontId="0" fillId="0" borderId="23" xfId="0" applyNumberFormat="1" applyFont="1" applyFill="1" applyBorder="1" applyAlignment="1">
      <alignment horizontal="right"/>
    </xf>
    <xf numFmtId="181" fontId="0" fillId="0" borderId="35" xfId="0" applyNumberFormat="1" applyFont="1" applyFill="1" applyBorder="1" applyAlignment="1">
      <alignment horizontal="right"/>
    </xf>
    <xf numFmtId="181" fontId="0" fillId="0" borderId="24" xfId="0" applyNumberFormat="1" applyFont="1" applyFill="1" applyBorder="1" applyAlignment="1">
      <alignment horizontal="right" vertical="center"/>
    </xf>
    <xf numFmtId="181" fontId="0" fillId="0" borderId="25" xfId="0" applyNumberFormat="1" applyFont="1" applyFill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181" fontId="0" fillId="0" borderId="21" xfId="0" applyNumberFormat="1" applyFont="1" applyFill="1" applyBorder="1" applyAlignment="1">
      <alignment vertical="center"/>
    </xf>
    <xf numFmtId="181" fontId="0" fillId="0" borderId="31" xfId="0" applyNumberFormat="1" applyFont="1" applyFill="1" applyBorder="1" applyAlignment="1">
      <alignment vertical="center"/>
    </xf>
    <xf numFmtId="181" fontId="0" fillId="0" borderId="0" xfId="0" applyNumberFormat="1" applyFont="1" applyAlignment="1">
      <alignment/>
    </xf>
    <xf numFmtId="181" fontId="0" fillId="0" borderId="23" xfId="0" applyNumberFormat="1" applyFont="1" applyFill="1" applyBorder="1" applyAlignment="1">
      <alignment vertical="center"/>
    </xf>
    <xf numFmtId="38" fontId="6" fillId="0" borderId="0" xfId="0" applyNumberFormat="1" applyFont="1" applyFill="1" applyAlignment="1">
      <alignment vertical="center"/>
    </xf>
    <xf numFmtId="181" fontId="0" fillId="0" borderId="22" xfId="0" applyNumberFormat="1" applyFont="1" applyFill="1" applyBorder="1" applyAlignment="1">
      <alignment/>
    </xf>
    <xf numFmtId="181" fontId="0" fillId="0" borderId="23" xfId="0" applyNumberFormat="1" applyFont="1" applyFill="1" applyBorder="1" applyAlignment="1">
      <alignment/>
    </xf>
    <xf numFmtId="181" fontId="0" fillId="0" borderId="19" xfId="0" applyNumberFormat="1" applyFont="1" applyFill="1" applyBorder="1" applyAlignment="1">
      <alignment vertical="center"/>
    </xf>
    <xf numFmtId="181" fontId="0" fillId="0" borderId="30" xfId="0" applyNumberFormat="1" applyFont="1" applyFill="1" applyBorder="1" applyAlignment="1">
      <alignment vertical="center"/>
    </xf>
    <xf numFmtId="181" fontId="1" fillId="0" borderId="22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33" xfId="0" applyFont="1" applyFill="1" applyBorder="1" applyAlignment="1">
      <alignment horizontal="center" vertical="center"/>
    </xf>
    <xf numFmtId="181" fontId="0" fillId="0" borderId="0" xfId="0" applyNumberFormat="1" applyFont="1" applyAlignment="1">
      <alignment vertical="center"/>
    </xf>
    <xf numFmtId="181" fontId="0" fillId="0" borderId="11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182" fontId="0" fillId="0" borderId="21" xfId="0" applyNumberFormat="1" applyFont="1" applyFill="1" applyBorder="1" applyAlignment="1">
      <alignment horizontal="center" vertical="center"/>
    </xf>
    <xf numFmtId="182" fontId="0" fillId="0" borderId="21" xfId="0" applyNumberFormat="1" applyFont="1" applyFill="1" applyBorder="1" applyAlignment="1">
      <alignment vertical="center"/>
    </xf>
    <xf numFmtId="182" fontId="0" fillId="0" borderId="31" xfId="0" applyNumberFormat="1" applyFont="1" applyFill="1" applyBorder="1" applyAlignment="1">
      <alignment vertical="center"/>
    </xf>
    <xf numFmtId="182" fontId="0" fillId="0" borderId="19" xfId="0" applyNumberFormat="1" applyFont="1" applyFill="1" applyBorder="1" applyAlignment="1">
      <alignment horizontal="center" vertical="center"/>
    </xf>
    <xf numFmtId="182" fontId="0" fillId="0" borderId="19" xfId="0" applyNumberFormat="1" applyFont="1" applyFill="1" applyBorder="1" applyAlignment="1">
      <alignment horizontal="right" vertical="center" wrapText="1"/>
    </xf>
    <xf numFmtId="182" fontId="0" fillId="0" borderId="19" xfId="0" applyNumberFormat="1" applyFont="1" applyFill="1" applyBorder="1" applyAlignment="1">
      <alignment vertical="center"/>
    </xf>
    <xf numFmtId="182" fontId="0" fillId="0" borderId="30" xfId="0" applyNumberFormat="1" applyFont="1" applyFill="1" applyBorder="1" applyAlignment="1">
      <alignment vertical="center"/>
    </xf>
    <xf numFmtId="180" fontId="0" fillId="0" borderId="30" xfId="82" applyNumberFormat="1" applyFont="1" applyFill="1" applyBorder="1" applyAlignment="1">
      <alignment vertical="center"/>
      <protection/>
    </xf>
    <xf numFmtId="182" fontId="0" fillId="0" borderId="21" xfId="0" applyNumberFormat="1" applyFont="1" applyFill="1" applyBorder="1" applyAlignment="1">
      <alignment horizontal="right" vertical="center" wrapText="1"/>
    </xf>
    <xf numFmtId="182" fontId="0" fillId="0" borderId="19" xfId="0" applyNumberFormat="1" applyFont="1" applyFill="1" applyBorder="1" applyAlignment="1">
      <alignment horizontal="right" vertical="center"/>
    </xf>
    <xf numFmtId="182" fontId="0" fillId="0" borderId="22" xfId="0" applyNumberFormat="1" applyFont="1" applyFill="1" applyBorder="1" applyAlignment="1">
      <alignment vertical="center"/>
    </xf>
    <xf numFmtId="182" fontId="0" fillId="0" borderId="31" xfId="0" applyNumberFormat="1" applyFont="1" applyFill="1" applyBorder="1" applyAlignment="1">
      <alignment horizontal="right" vertical="center" wrapText="1"/>
    </xf>
    <xf numFmtId="182" fontId="0" fillId="0" borderId="30" xfId="0" applyNumberFormat="1" applyFont="1" applyFill="1" applyBorder="1" applyAlignment="1">
      <alignment horizontal="right" vertical="center" wrapText="1"/>
    </xf>
    <xf numFmtId="182" fontId="0" fillId="0" borderId="30" xfId="0" applyNumberFormat="1" applyFont="1" applyFill="1" applyBorder="1" applyAlignment="1">
      <alignment horizontal="right" vertical="center"/>
    </xf>
    <xf numFmtId="182" fontId="0" fillId="0" borderId="24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distributed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1" fontId="0" fillId="0" borderId="21" xfId="0" applyNumberFormat="1" applyFont="1" applyFill="1" applyBorder="1" applyAlignment="1">
      <alignment vertical="center"/>
    </xf>
    <xf numFmtId="41" fontId="0" fillId="0" borderId="31" xfId="0" applyNumberFormat="1" applyFont="1" applyFill="1" applyBorder="1" applyAlignment="1">
      <alignment vertical="center"/>
    </xf>
    <xf numFmtId="41" fontId="0" fillId="0" borderId="28" xfId="0" applyNumberFormat="1" applyFont="1" applyFill="1" applyBorder="1" applyAlignment="1">
      <alignment vertical="center"/>
    </xf>
    <xf numFmtId="41" fontId="0" fillId="0" borderId="23" xfId="0" applyNumberFormat="1" applyFont="1" applyFill="1" applyBorder="1" applyAlignment="1">
      <alignment vertical="center"/>
    </xf>
    <xf numFmtId="41" fontId="0" fillId="0" borderId="22" xfId="0" applyNumberFormat="1" applyFont="1" applyFill="1" applyBorder="1" applyAlignment="1">
      <alignment vertical="center"/>
    </xf>
    <xf numFmtId="41" fontId="0" fillId="0" borderId="22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vertical="center"/>
    </xf>
    <xf numFmtId="41" fontId="0" fillId="0" borderId="22" xfId="0" applyNumberFormat="1" applyFont="1" applyFill="1" applyBorder="1" applyAlignment="1">
      <alignment vertical="center" wrapText="1"/>
    </xf>
    <xf numFmtId="41" fontId="0" fillId="0" borderId="24" xfId="0" applyNumberFormat="1" applyFont="1" applyFill="1" applyBorder="1" applyAlignment="1">
      <alignment vertical="center"/>
    </xf>
    <xf numFmtId="41" fontId="0" fillId="0" borderId="25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41" fontId="0" fillId="0" borderId="20" xfId="0" applyNumberFormat="1" applyFont="1" applyFill="1" applyBorder="1" applyAlignment="1">
      <alignment vertical="center"/>
    </xf>
    <xf numFmtId="41" fontId="0" fillId="0" borderId="0" xfId="105" applyNumberFormat="1" applyFont="1" applyFill="1" applyAlignment="1">
      <alignment vertical="center"/>
      <protection/>
    </xf>
    <xf numFmtId="41" fontId="0" fillId="0" borderId="0" xfId="105" applyNumberFormat="1" applyFont="1" applyFill="1" applyAlignment="1">
      <alignment horizontal="right" vertical="center"/>
      <protection/>
    </xf>
    <xf numFmtId="0" fontId="12" fillId="0" borderId="13" xfId="0" applyFont="1" applyFill="1" applyBorder="1" applyAlignment="1">
      <alignment horizontal="distributed" vertical="center" wrapText="1"/>
    </xf>
    <xf numFmtId="0" fontId="12" fillId="0" borderId="13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horizontal="distributed" vertical="center" wrapText="1"/>
    </xf>
    <xf numFmtId="0" fontId="12" fillId="0" borderId="10" xfId="0" applyFont="1" applyFill="1" applyBorder="1" applyAlignment="1">
      <alignment horizontal="distributed" vertical="center"/>
    </xf>
    <xf numFmtId="41" fontId="0" fillId="0" borderId="28" xfId="105" applyNumberFormat="1" applyFont="1" applyFill="1" applyBorder="1" applyAlignment="1">
      <alignment horizontal="center" vertical="center"/>
      <protection/>
    </xf>
    <xf numFmtId="41" fontId="0" fillId="0" borderId="21" xfId="105" applyNumberFormat="1" applyFont="1" applyFill="1" applyBorder="1" applyAlignment="1">
      <alignment vertical="center"/>
      <protection/>
    </xf>
    <xf numFmtId="41" fontId="0" fillId="0" borderId="22" xfId="105" applyNumberFormat="1" applyFont="1" applyFill="1" applyBorder="1" applyAlignment="1">
      <alignment vertical="center"/>
      <protection/>
    </xf>
    <xf numFmtId="41" fontId="0" fillId="0" borderId="31" xfId="105" applyNumberFormat="1" applyFont="1" applyFill="1" applyBorder="1" applyAlignment="1">
      <alignment vertical="center"/>
      <protection/>
    </xf>
    <xf numFmtId="41" fontId="0" fillId="0" borderId="11" xfId="105" applyNumberFormat="1" applyFont="1" applyFill="1" applyBorder="1" applyAlignment="1">
      <alignment vertical="center"/>
      <protection/>
    </xf>
    <xf numFmtId="41" fontId="0" fillId="0" borderId="0" xfId="0" applyNumberFormat="1" applyFont="1" applyFill="1" applyBorder="1" applyAlignment="1">
      <alignment vertical="center"/>
    </xf>
    <xf numFmtId="41" fontId="0" fillId="0" borderId="11" xfId="105" applyNumberFormat="1" applyFont="1" applyFill="1" applyBorder="1" applyAlignment="1">
      <alignment horizontal="center" vertical="center"/>
      <protection/>
    </xf>
    <xf numFmtId="41" fontId="0" fillId="0" borderId="23" xfId="105" applyNumberFormat="1" applyFont="1" applyFill="1" applyBorder="1" applyAlignment="1">
      <alignment vertical="center"/>
      <protection/>
    </xf>
    <xf numFmtId="41" fontId="0" fillId="0" borderId="22" xfId="105" applyNumberFormat="1" applyFont="1" applyFill="1" applyBorder="1" applyAlignment="1">
      <alignment vertical="center" wrapText="1"/>
      <protection/>
    </xf>
    <xf numFmtId="41" fontId="0" fillId="0" borderId="23" xfId="105" applyNumberFormat="1" applyFont="1" applyFill="1" applyBorder="1" applyAlignment="1">
      <alignment vertical="center" wrapText="1"/>
      <protection/>
    </xf>
    <xf numFmtId="41" fontId="0" fillId="0" borderId="0" xfId="0" applyNumberFormat="1" applyFont="1" applyFill="1" applyBorder="1" applyAlignment="1">
      <alignment vertical="center" wrapText="1"/>
    </xf>
    <xf numFmtId="41" fontId="0" fillId="0" borderId="22" xfId="105" applyNumberFormat="1" applyFont="1" applyFill="1" applyBorder="1" applyAlignment="1">
      <alignment horizontal="right" vertical="center"/>
      <protection/>
    </xf>
    <xf numFmtId="41" fontId="0" fillId="0" borderId="12" xfId="105" applyNumberFormat="1" applyFont="1" applyFill="1" applyBorder="1" applyAlignment="1">
      <alignment horizontal="center" vertical="center"/>
      <protection/>
    </xf>
    <xf numFmtId="41" fontId="0" fillId="0" borderId="24" xfId="105" applyNumberFormat="1" applyFont="1" applyFill="1" applyBorder="1" applyAlignment="1">
      <alignment vertical="center"/>
      <protection/>
    </xf>
    <xf numFmtId="41" fontId="0" fillId="0" borderId="24" xfId="105" applyNumberFormat="1" applyFont="1" applyFill="1" applyBorder="1" applyAlignment="1">
      <alignment vertical="center" wrapText="1"/>
      <protection/>
    </xf>
    <xf numFmtId="41" fontId="0" fillId="0" borderId="25" xfId="105" applyNumberFormat="1" applyFont="1" applyFill="1" applyBorder="1" applyAlignment="1">
      <alignment vertical="center"/>
      <protection/>
    </xf>
    <xf numFmtId="41" fontId="0" fillId="0" borderId="12" xfId="105" applyNumberFormat="1" applyFont="1" applyFill="1" applyBorder="1" applyAlignment="1">
      <alignment vertical="center"/>
      <protection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 shrinkToFit="1"/>
    </xf>
    <xf numFmtId="3" fontId="0" fillId="0" borderId="0" xfId="0" applyNumberFormat="1" applyFont="1" applyAlignment="1">
      <alignment horizontal="right" vertic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3" fontId="0" fillId="0" borderId="28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left"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 shrinkToFit="1"/>
    </xf>
    <xf numFmtId="3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 vertical="center" shrinkToFit="1"/>
    </xf>
    <xf numFmtId="3" fontId="0" fillId="0" borderId="0" xfId="0" applyNumberFormat="1" applyFont="1" applyAlignment="1">
      <alignment horizontal="right" vertical="center" shrinkToFit="1"/>
    </xf>
    <xf numFmtId="0" fontId="0" fillId="0" borderId="0" xfId="0" applyFont="1" applyAlignment="1">
      <alignment horizontal="left" vertical="center"/>
    </xf>
    <xf numFmtId="38" fontId="0" fillId="0" borderId="0" xfId="0" applyNumberFormat="1" applyFont="1" applyFill="1" applyAlignment="1">
      <alignment vertical="center"/>
    </xf>
    <xf numFmtId="196" fontId="0" fillId="0" borderId="0" xfId="0" applyNumberFormat="1" applyFont="1" applyFill="1" applyAlignment="1">
      <alignment vertical="center"/>
    </xf>
    <xf numFmtId="181" fontId="0" fillId="0" borderId="28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right" vertical="center"/>
    </xf>
    <xf numFmtId="196" fontId="0" fillId="0" borderId="21" xfId="0" applyNumberFormat="1" applyFont="1" applyFill="1" applyBorder="1" applyAlignment="1">
      <alignment horizontal="right" vertical="center"/>
    </xf>
    <xf numFmtId="196" fontId="0" fillId="0" borderId="31" xfId="0" applyNumberFormat="1" applyFont="1" applyFill="1" applyBorder="1" applyAlignment="1">
      <alignment horizontal="right" vertical="center"/>
    </xf>
    <xf numFmtId="49" fontId="0" fillId="0" borderId="19" xfId="0" applyNumberFormat="1" applyFont="1" applyFill="1" applyBorder="1" applyAlignment="1">
      <alignment horizontal="right" vertical="center"/>
    </xf>
    <xf numFmtId="196" fontId="0" fillId="0" borderId="19" xfId="0" applyNumberFormat="1" applyFont="1" applyFill="1" applyBorder="1" applyAlignment="1">
      <alignment horizontal="right" vertical="center"/>
    </xf>
    <xf numFmtId="196" fontId="0" fillId="0" borderId="30" xfId="0" applyNumberFormat="1" applyFont="1" applyFill="1" applyBorder="1" applyAlignment="1">
      <alignment horizontal="right" vertical="center"/>
    </xf>
    <xf numFmtId="196" fontId="0" fillId="0" borderId="19" xfId="0" applyNumberFormat="1" applyFont="1" applyFill="1" applyBorder="1" applyAlignment="1">
      <alignment vertical="center"/>
    </xf>
    <xf numFmtId="196" fontId="0" fillId="0" borderId="22" xfId="0" applyNumberFormat="1" applyFont="1" applyFill="1" applyBorder="1" applyAlignment="1">
      <alignment horizontal="right" vertical="center"/>
    </xf>
    <xf numFmtId="49" fontId="0" fillId="0" borderId="21" xfId="0" applyNumberFormat="1" applyFont="1" applyFill="1" applyBorder="1" applyAlignment="1">
      <alignment horizontal="right"/>
    </xf>
    <xf numFmtId="196" fontId="0" fillId="0" borderId="21" xfId="0" applyNumberFormat="1" applyFont="1" applyFill="1" applyBorder="1" applyAlignment="1">
      <alignment horizontal="right"/>
    </xf>
    <xf numFmtId="196" fontId="0" fillId="0" borderId="31" xfId="0" applyNumberFormat="1" applyFont="1" applyFill="1" applyBorder="1" applyAlignment="1">
      <alignment horizontal="right"/>
    </xf>
    <xf numFmtId="49" fontId="0" fillId="0" borderId="19" xfId="0" applyNumberFormat="1" applyFont="1" applyFill="1" applyBorder="1" applyAlignment="1">
      <alignment horizontal="right"/>
    </xf>
    <xf numFmtId="196" fontId="0" fillId="0" borderId="19" xfId="0" applyNumberFormat="1" applyFont="1" applyFill="1" applyBorder="1" applyAlignment="1">
      <alignment horizontal="right"/>
    </xf>
    <xf numFmtId="196" fontId="0" fillId="0" borderId="30" xfId="0" applyNumberFormat="1" applyFont="1" applyFill="1" applyBorder="1" applyAlignment="1">
      <alignment horizontal="right"/>
    </xf>
    <xf numFmtId="196" fontId="0" fillId="0" borderId="22" xfId="0" applyNumberFormat="1" applyFont="1" applyFill="1" applyBorder="1" applyAlignment="1">
      <alignment horizontal="right"/>
    </xf>
    <xf numFmtId="189" fontId="0" fillId="0" borderId="21" xfId="0" applyNumberFormat="1" applyFont="1" applyFill="1" applyBorder="1" applyAlignment="1">
      <alignment horizontal="right"/>
    </xf>
    <xf numFmtId="189" fontId="0" fillId="0" borderId="21" xfId="0" applyNumberFormat="1" applyFont="1" applyFill="1" applyBorder="1" applyAlignment="1">
      <alignment/>
    </xf>
    <xf numFmtId="189" fontId="0" fillId="0" borderId="31" xfId="0" applyNumberFormat="1" applyFont="1" applyFill="1" applyBorder="1" applyAlignment="1">
      <alignment/>
    </xf>
    <xf numFmtId="49" fontId="0" fillId="0" borderId="0" xfId="0" applyNumberFormat="1" applyFont="1" applyFill="1" applyBorder="1" applyAlignment="1" applyProtection="1">
      <alignment horizontal="right"/>
      <protection locked="0"/>
    </xf>
    <xf numFmtId="189" fontId="0" fillId="0" borderId="19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196" fontId="0" fillId="0" borderId="21" xfId="0" applyNumberFormat="1" applyFont="1" applyFill="1" applyBorder="1" applyAlignment="1" quotePrefix="1">
      <alignment horizontal="right" vertical="center"/>
    </xf>
    <xf numFmtId="196" fontId="0" fillId="0" borderId="19" xfId="0" applyNumberFormat="1" applyFont="1" applyFill="1" applyBorder="1" applyAlignment="1">
      <alignment horizontal="center" vertical="center"/>
    </xf>
    <xf numFmtId="196" fontId="0" fillId="0" borderId="30" xfId="0" applyNumberFormat="1" applyFont="1" applyFill="1" applyBorder="1" applyAlignment="1">
      <alignment horizontal="center" vertical="center"/>
    </xf>
    <xf numFmtId="187" fontId="0" fillId="0" borderId="21" xfId="0" applyNumberFormat="1" applyFont="1" applyFill="1" applyBorder="1" applyAlignment="1">
      <alignment horizontal="right" vertical="center"/>
    </xf>
    <xf numFmtId="187" fontId="0" fillId="0" borderId="31" xfId="0" applyNumberFormat="1" applyFont="1" applyFill="1" applyBorder="1" applyAlignment="1">
      <alignment horizontal="right" vertical="center"/>
    </xf>
    <xf numFmtId="187" fontId="0" fillId="0" borderId="19" xfId="0" applyNumberFormat="1" applyFont="1" applyFill="1" applyBorder="1" applyAlignment="1">
      <alignment vertical="center"/>
    </xf>
    <xf numFmtId="187" fontId="0" fillId="0" borderId="30" xfId="0" applyNumberFormat="1" applyFont="1" applyFill="1" applyBorder="1" applyAlignment="1">
      <alignment vertical="center"/>
    </xf>
    <xf numFmtId="181" fontId="0" fillId="0" borderId="12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right" vertical="center"/>
    </xf>
    <xf numFmtId="196" fontId="0" fillId="0" borderId="24" xfId="0" applyNumberFormat="1" applyFont="1" applyFill="1" applyBorder="1" applyAlignment="1">
      <alignment vertical="center"/>
    </xf>
    <xf numFmtId="196" fontId="0" fillId="0" borderId="24" xfId="0" applyNumberFormat="1" applyFont="1" applyFill="1" applyBorder="1" applyAlignment="1">
      <alignment horizontal="right" vertical="center"/>
    </xf>
    <xf numFmtId="196" fontId="0" fillId="0" borderId="25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wrapText="1"/>
    </xf>
    <xf numFmtId="187" fontId="0" fillId="0" borderId="21" xfId="0" applyNumberFormat="1" applyFont="1" applyFill="1" applyBorder="1" applyAlignment="1">
      <alignment/>
    </xf>
    <xf numFmtId="187" fontId="0" fillId="0" borderId="31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 horizontal="center" vertical="center"/>
    </xf>
    <xf numFmtId="187" fontId="0" fillId="0" borderId="22" xfId="0" applyNumberFormat="1" applyFont="1" applyFill="1" applyBorder="1" applyAlignment="1">
      <alignment/>
    </xf>
    <xf numFmtId="187" fontId="0" fillId="0" borderId="23" xfId="0" applyNumberFormat="1" applyFont="1" applyFill="1" applyBorder="1" applyAlignment="1">
      <alignment/>
    </xf>
    <xf numFmtId="187" fontId="0" fillId="0" borderId="24" xfId="0" applyNumberFormat="1" applyFont="1" applyFill="1" applyBorder="1" applyAlignment="1">
      <alignment/>
    </xf>
    <xf numFmtId="187" fontId="0" fillId="0" borderId="25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33" xfId="0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3" fontId="0" fillId="0" borderId="23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3" fontId="0" fillId="0" borderId="22" xfId="0" applyNumberFormat="1" applyFont="1" applyFill="1" applyBorder="1" applyAlignment="1">
      <alignment horizontal="right" vertical="center" wrapText="1"/>
    </xf>
    <xf numFmtId="0" fontId="0" fillId="0" borderId="34" xfId="0" applyFont="1" applyFill="1" applyBorder="1" applyAlignment="1">
      <alignment vertical="center"/>
    </xf>
    <xf numFmtId="3" fontId="0" fillId="0" borderId="24" xfId="0" applyNumberFormat="1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3" fontId="0" fillId="0" borderId="37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distributed" vertical="center"/>
    </xf>
    <xf numFmtId="3" fontId="0" fillId="0" borderId="32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0" fillId="0" borderId="23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center" vertical="center"/>
    </xf>
    <xf numFmtId="3" fontId="0" fillId="0" borderId="39" xfId="0" applyNumberFormat="1" applyFont="1" applyFill="1" applyBorder="1" applyAlignment="1">
      <alignment vertical="center"/>
    </xf>
    <xf numFmtId="3" fontId="0" fillId="0" borderId="40" xfId="0" applyNumberFormat="1" applyFont="1" applyFill="1" applyBorder="1" applyAlignment="1">
      <alignment vertical="center"/>
    </xf>
    <xf numFmtId="195" fontId="0" fillId="0" borderId="25" xfId="0" applyNumberFormat="1" applyFont="1" applyFill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 wrapText="1"/>
    </xf>
    <xf numFmtId="0" fontId="8" fillId="0" borderId="26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27" xfId="0" applyFont="1" applyFill="1" applyBorder="1" applyAlignment="1">
      <alignment horizontal="center" vertical="center" textRotation="255"/>
    </xf>
    <xf numFmtId="0" fontId="8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182" fontId="0" fillId="0" borderId="21" xfId="0" applyNumberFormat="1" applyFont="1" applyFill="1" applyBorder="1" applyAlignment="1">
      <alignment horizontal="center" vertical="center"/>
    </xf>
    <xf numFmtId="182" fontId="0" fillId="0" borderId="19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 horizontal="left" vertical="center"/>
    </xf>
    <xf numFmtId="41" fontId="0" fillId="0" borderId="28" xfId="0" applyNumberFormat="1" applyFont="1" applyFill="1" applyBorder="1" applyAlignment="1">
      <alignment horizontal="center" vertical="center"/>
    </xf>
    <xf numFmtId="41" fontId="0" fillId="0" borderId="12" xfId="0" applyNumberFormat="1" applyFont="1" applyFill="1" applyBorder="1" applyAlignment="1">
      <alignment horizontal="center" vertical="center"/>
    </xf>
    <xf numFmtId="41" fontId="0" fillId="0" borderId="27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/>
    </xf>
    <xf numFmtId="41" fontId="0" fillId="0" borderId="20" xfId="0" applyNumberFormat="1" applyFont="1" applyFill="1" applyBorder="1" applyAlignment="1">
      <alignment horizontal="left" vertical="center"/>
    </xf>
    <xf numFmtId="182" fontId="0" fillId="0" borderId="31" xfId="0" applyNumberFormat="1" applyFont="1" applyFill="1" applyBorder="1" applyAlignment="1">
      <alignment horizontal="center" vertical="center"/>
    </xf>
    <xf numFmtId="182" fontId="0" fillId="0" borderId="25" xfId="0" applyNumberFormat="1" applyFont="1" applyFill="1" applyBorder="1" applyAlignment="1">
      <alignment horizontal="center" vertical="center"/>
    </xf>
    <xf numFmtId="188" fontId="7" fillId="0" borderId="23" xfId="0" applyNumberFormat="1" applyFont="1" applyFill="1" applyBorder="1" applyAlignment="1">
      <alignment vertical="center"/>
    </xf>
    <xf numFmtId="188" fontId="7" fillId="0" borderId="11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188" fontId="7" fillId="0" borderId="23" xfId="0" applyNumberFormat="1" applyFont="1" applyFill="1" applyBorder="1" applyAlignment="1">
      <alignment horizontal="right" vertical="center"/>
    </xf>
    <xf numFmtId="188" fontId="7" fillId="0" borderId="11" xfId="0" applyNumberFormat="1" applyFont="1" applyFill="1" applyBorder="1" applyAlignment="1">
      <alignment horizontal="right" vertical="center"/>
    </xf>
    <xf numFmtId="188" fontId="7" fillId="0" borderId="25" xfId="0" applyNumberFormat="1" applyFont="1" applyFill="1" applyBorder="1" applyAlignment="1">
      <alignment vertical="center"/>
    </xf>
    <xf numFmtId="188" fontId="7" fillId="0" borderId="12" xfId="0" applyNumberFormat="1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/>
    </xf>
    <xf numFmtId="0" fontId="13" fillId="0" borderId="1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188" fontId="7" fillId="0" borderId="31" xfId="0" applyNumberFormat="1" applyFont="1" applyFill="1" applyBorder="1" applyAlignment="1">
      <alignment vertical="center"/>
    </xf>
    <xf numFmtId="188" fontId="7" fillId="0" borderId="28" xfId="0" applyNumberFormat="1" applyFont="1" applyFill="1" applyBorder="1" applyAlignment="1">
      <alignment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181" fontId="0" fillId="0" borderId="28" xfId="0" applyNumberFormat="1" applyFont="1" applyFill="1" applyBorder="1" applyAlignment="1">
      <alignment horizontal="center" vertical="center"/>
    </xf>
    <xf numFmtId="181" fontId="0" fillId="0" borderId="27" xfId="0" applyNumberFormat="1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38" fontId="8" fillId="0" borderId="14" xfId="0" applyNumberFormat="1" applyFont="1" applyFill="1" applyBorder="1" applyAlignment="1">
      <alignment horizontal="center" vertical="center"/>
    </xf>
    <xf numFmtId="38" fontId="8" fillId="0" borderId="17" xfId="0" applyNumberFormat="1" applyFont="1" applyFill="1" applyBorder="1" applyAlignment="1">
      <alignment horizontal="center" vertical="center"/>
    </xf>
    <xf numFmtId="181" fontId="0" fillId="0" borderId="12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/>
    </xf>
  </cellXfs>
  <cellStyles count="9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メモ 2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2 2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_2010西三河の統計(原本) (version 1)" xfId="105"/>
    <cellStyle name="標準_Sheet1" xfId="106"/>
    <cellStyle name="Followed Hyperlink" xfId="107"/>
    <cellStyle name="良い" xfId="108"/>
    <cellStyle name="良い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C46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8.796875" defaultRowHeight="15" customHeight="1"/>
  <cols>
    <col min="1" max="1" width="29.69921875" style="1" customWidth="1"/>
    <col min="2" max="2" width="32.59765625" style="1" customWidth="1"/>
    <col min="3" max="3" width="37.59765625" style="1" customWidth="1"/>
    <col min="4" max="4" width="9.69921875" style="1" bestFit="1" customWidth="1"/>
    <col min="5" max="16384" width="9.09765625" style="1" customWidth="1"/>
  </cols>
  <sheetData>
    <row r="1" spans="1:3" ht="15" customHeight="1">
      <c r="A1" s="408" t="s">
        <v>197</v>
      </c>
      <c r="B1" s="409"/>
      <c r="C1" s="409"/>
    </row>
    <row r="2" spans="1:3" ht="10.5" customHeight="1">
      <c r="A2" s="196"/>
      <c r="B2" s="196"/>
      <c r="C2" s="196"/>
    </row>
    <row r="3" spans="1:3" ht="17.25" customHeight="1">
      <c r="A3" s="107"/>
      <c r="B3" s="107"/>
      <c r="C3" s="110" t="s">
        <v>268</v>
      </c>
    </row>
    <row r="4" spans="1:3" ht="17.25" customHeight="1">
      <c r="A4" s="111" t="s">
        <v>190</v>
      </c>
      <c r="B4" s="112" t="s">
        <v>269</v>
      </c>
      <c r="C4" s="113" t="s">
        <v>270</v>
      </c>
    </row>
    <row r="5" spans="1:3" ht="17.25" customHeight="1">
      <c r="A5" s="108"/>
      <c r="B5" s="108"/>
      <c r="C5" s="109" t="s">
        <v>271</v>
      </c>
    </row>
    <row r="6" spans="1:3" ht="15" customHeight="1">
      <c r="A6" s="135"/>
      <c r="B6" s="136"/>
      <c r="C6" s="137"/>
    </row>
    <row r="7" spans="1:3" ht="15" customHeight="1">
      <c r="A7" s="138" t="s">
        <v>203</v>
      </c>
      <c r="B7" s="139" t="s">
        <v>272</v>
      </c>
      <c r="C7" s="140" t="s">
        <v>273</v>
      </c>
    </row>
    <row r="8" spans="1:3" ht="15" customHeight="1">
      <c r="A8" s="139" t="s">
        <v>195</v>
      </c>
      <c r="B8" s="139" t="s">
        <v>413</v>
      </c>
      <c r="C8" s="140" t="s">
        <v>274</v>
      </c>
    </row>
    <row r="9" spans="1:3" ht="15" customHeight="1">
      <c r="A9" s="135"/>
      <c r="B9" s="135"/>
      <c r="C9" s="141" t="s">
        <v>275</v>
      </c>
    </row>
    <row r="10" spans="1:3" ht="15" customHeight="1">
      <c r="A10" s="135"/>
      <c r="B10" s="135"/>
      <c r="C10" s="141"/>
    </row>
    <row r="11" spans="1:3" ht="15" customHeight="1">
      <c r="A11" s="139" t="s">
        <v>191</v>
      </c>
      <c r="B11" s="139" t="s">
        <v>276</v>
      </c>
      <c r="C11" s="140" t="s">
        <v>277</v>
      </c>
    </row>
    <row r="12" spans="1:3" ht="15" customHeight="1">
      <c r="A12" s="139" t="s">
        <v>208</v>
      </c>
      <c r="B12" s="139" t="s">
        <v>278</v>
      </c>
      <c r="C12" s="140" t="s">
        <v>279</v>
      </c>
    </row>
    <row r="13" spans="1:3" ht="15" customHeight="1">
      <c r="A13" s="139"/>
      <c r="B13" s="139"/>
      <c r="C13" s="140" t="s">
        <v>280</v>
      </c>
    </row>
    <row r="14" spans="1:3" ht="15" customHeight="1">
      <c r="A14" s="139"/>
      <c r="B14" s="139"/>
      <c r="C14" s="140"/>
    </row>
    <row r="15" spans="1:3" ht="15" customHeight="1">
      <c r="A15" s="139" t="s">
        <v>334</v>
      </c>
      <c r="B15" s="139" t="s">
        <v>281</v>
      </c>
      <c r="C15" s="140" t="s">
        <v>282</v>
      </c>
    </row>
    <row r="16" spans="1:3" ht="15" customHeight="1">
      <c r="A16" s="139" t="s">
        <v>335</v>
      </c>
      <c r="B16" s="139" t="s">
        <v>79</v>
      </c>
      <c r="C16" s="140" t="s">
        <v>283</v>
      </c>
    </row>
    <row r="17" spans="1:3" ht="15" customHeight="1">
      <c r="A17" s="139"/>
      <c r="B17" s="139"/>
      <c r="C17" s="140" t="s">
        <v>284</v>
      </c>
    </row>
    <row r="18" spans="1:3" ht="15" customHeight="1">
      <c r="A18" s="139"/>
      <c r="B18" s="139"/>
      <c r="C18" s="140"/>
    </row>
    <row r="19" spans="1:3" ht="15" customHeight="1">
      <c r="A19" s="139" t="s">
        <v>192</v>
      </c>
      <c r="B19" s="139" t="s">
        <v>285</v>
      </c>
      <c r="C19" s="141" t="s">
        <v>209</v>
      </c>
    </row>
    <row r="20" spans="1:3" ht="15" customHeight="1">
      <c r="A20" s="139" t="s">
        <v>286</v>
      </c>
      <c r="B20" s="139" t="s">
        <v>86</v>
      </c>
      <c r="C20" s="141" t="s">
        <v>410</v>
      </c>
    </row>
    <row r="21" spans="1:3" ht="15" customHeight="1">
      <c r="A21" s="139"/>
      <c r="B21" s="139"/>
      <c r="C21" s="140" t="s">
        <v>287</v>
      </c>
    </row>
    <row r="22" spans="1:3" ht="15" customHeight="1">
      <c r="A22" s="139"/>
      <c r="B22" s="139"/>
      <c r="C22" s="140"/>
    </row>
    <row r="23" spans="1:3" ht="15" customHeight="1">
      <c r="A23" s="139" t="s">
        <v>288</v>
      </c>
      <c r="B23" s="139" t="s">
        <v>289</v>
      </c>
      <c r="C23" s="140" t="s">
        <v>210</v>
      </c>
    </row>
    <row r="24" spans="1:3" ht="15" customHeight="1">
      <c r="A24" s="139" t="s">
        <v>196</v>
      </c>
      <c r="B24" s="139" t="s">
        <v>290</v>
      </c>
      <c r="C24" s="140" t="s">
        <v>291</v>
      </c>
    </row>
    <row r="25" spans="1:3" ht="15" customHeight="1">
      <c r="A25" s="139"/>
      <c r="B25" s="139"/>
      <c r="C25" s="141" t="s">
        <v>292</v>
      </c>
    </row>
    <row r="26" spans="1:3" ht="15" customHeight="1">
      <c r="A26" s="139"/>
      <c r="B26" s="139"/>
      <c r="C26" s="140"/>
    </row>
    <row r="27" spans="1:3" ht="15" customHeight="1">
      <c r="A27" s="139" t="s">
        <v>193</v>
      </c>
      <c r="B27" s="139" t="s">
        <v>293</v>
      </c>
      <c r="C27" s="140" t="s">
        <v>294</v>
      </c>
    </row>
    <row r="28" spans="1:3" ht="15" customHeight="1">
      <c r="A28" s="139" t="s">
        <v>211</v>
      </c>
      <c r="B28" s="139" t="s">
        <v>295</v>
      </c>
      <c r="C28" s="140" t="s">
        <v>296</v>
      </c>
    </row>
    <row r="29" spans="1:3" ht="15" customHeight="1">
      <c r="A29" s="139"/>
      <c r="B29" s="139"/>
      <c r="C29" s="142" t="s">
        <v>297</v>
      </c>
    </row>
    <row r="30" spans="1:3" ht="15" customHeight="1">
      <c r="A30" s="139"/>
      <c r="B30" s="139"/>
      <c r="C30" s="140"/>
    </row>
    <row r="31" spans="1:3" ht="15" customHeight="1">
      <c r="A31" s="139" t="s">
        <v>194</v>
      </c>
      <c r="B31" s="139" t="s">
        <v>298</v>
      </c>
      <c r="C31" s="140" t="s">
        <v>340</v>
      </c>
    </row>
    <row r="32" spans="1:3" ht="15" customHeight="1">
      <c r="A32" s="139" t="s">
        <v>212</v>
      </c>
      <c r="B32" s="139" t="s">
        <v>299</v>
      </c>
      <c r="C32" s="140" t="s">
        <v>341</v>
      </c>
    </row>
    <row r="33" spans="1:3" ht="15" customHeight="1">
      <c r="A33" s="139"/>
      <c r="B33" s="139"/>
      <c r="C33" s="145" t="s">
        <v>300</v>
      </c>
    </row>
    <row r="34" spans="1:3" ht="15" customHeight="1">
      <c r="A34" s="139"/>
      <c r="B34" s="139"/>
      <c r="C34" s="140"/>
    </row>
    <row r="35" spans="1:3" ht="15" customHeight="1">
      <c r="A35" s="139" t="s">
        <v>257</v>
      </c>
      <c r="B35" s="139" t="s">
        <v>301</v>
      </c>
      <c r="C35" s="140" t="s">
        <v>414</v>
      </c>
    </row>
    <row r="36" spans="1:3" ht="15" customHeight="1">
      <c r="A36" s="139" t="s">
        <v>302</v>
      </c>
      <c r="B36" s="139" t="s">
        <v>303</v>
      </c>
      <c r="C36" s="140" t="s">
        <v>415</v>
      </c>
    </row>
    <row r="37" spans="1:3" ht="15" customHeight="1">
      <c r="A37" s="139"/>
      <c r="B37" s="139"/>
      <c r="C37" s="140" t="s">
        <v>304</v>
      </c>
    </row>
    <row r="38" spans="1:3" ht="15" customHeight="1">
      <c r="A38" s="139"/>
      <c r="B38" s="139"/>
      <c r="C38" s="140"/>
    </row>
    <row r="39" spans="1:3" ht="15" customHeight="1">
      <c r="A39" s="139" t="s">
        <v>305</v>
      </c>
      <c r="B39" s="139" t="s">
        <v>306</v>
      </c>
      <c r="C39" s="140" t="s">
        <v>307</v>
      </c>
    </row>
    <row r="40" spans="1:3" ht="15" customHeight="1">
      <c r="A40" s="139" t="s">
        <v>308</v>
      </c>
      <c r="B40" s="139" t="s">
        <v>207</v>
      </c>
      <c r="C40" s="140" t="s">
        <v>416</v>
      </c>
    </row>
    <row r="41" spans="1:3" ht="15" customHeight="1">
      <c r="A41" s="135"/>
      <c r="B41" s="135"/>
      <c r="C41" s="140" t="s">
        <v>309</v>
      </c>
    </row>
    <row r="42" spans="1:3" ht="15" customHeight="1">
      <c r="A42" s="139"/>
      <c r="B42" s="139"/>
      <c r="C42" s="140"/>
    </row>
    <row r="43" spans="1:3" ht="15" customHeight="1">
      <c r="A43" s="139" t="s">
        <v>310</v>
      </c>
      <c r="B43" s="139" t="s">
        <v>311</v>
      </c>
      <c r="C43" s="140" t="s">
        <v>213</v>
      </c>
    </row>
    <row r="44" spans="1:3" ht="15" customHeight="1">
      <c r="A44" s="139" t="s">
        <v>312</v>
      </c>
      <c r="B44" s="139" t="s">
        <v>313</v>
      </c>
      <c r="C44" s="140" t="s">
        <v>314</v>
      </c>
    </row>
    <row r="45" spans="1:3" ht="15" customHeight="1">
      <c r="A45" s="139" t="s">
        <v>315</v>
      </c>
      <c r="B45" s="139"/>
      <c r="C45" s="140" t="s">
        <v>316</v>
      </c>
    </row>
    <row r="46" spans="1:3" ht="15" customHeight="1">
      <c r="A46" s="143"/>
      <c r="B46" s="143"/>
      <c r="C46" s="144"/>
    </row>
  </sheetData>
  <sheetProtection/>
  <mergeCells count="1">
    <mergeCell ref="A1:C1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87" r:id="rId1"/>
  <headerFooter alignWithMargins="0">
    <oddFooter>&amp;C-2-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Q18"/>
  <sheetViews>
    <sheetView view="pageBreakPreview" zoomScaleSheetLayoutView="100" zoomScalePageLayoutView="0" workbookViewId="0" topLeftCell="A1">
      <selection activeCell="C11" sqref="C11"/>
    </sheetView>
  </sheetViews>
  <sheetFormatPr defaultColWidth="8.796875" defaultRowHeight="12.75"/>
  <cols>
    <col min="1" max="2" width="9.09765625" style="2" customWidth="1"/>
    <col min="3" max="3" width="6.69921875" style="2" customWidth="1"/>
    <col min="4" max="4" width="7.69921875" style="2" customWidth="1"/>
    <col min="5" max="9" width="6.69921875" style="2" customWidth="1"/>
    <col min="10" max="11" width="3.69921875" style="2" customWidth="1"/>
    <col min="12" max="12" width="3.59765625" style="2" customWidth="1"/>
    <col min="13" max="13" width="3.69921875" style="2" customWidth="1"/>
    <col min="14" max="16" width="6.69921875" style="2" customWidth="1"/>
    <col min="17" max="17" width="15" style="2" customWidth="1"/>
    <col min="18" max="16384" width="9.09765625" style="2" customWidth="1"/>
  </cols>
  <sheetData>
    <row r="1" spans="1:17" ht="18" customHeight="1" thickBot="1">
      <c r="A1" s="70" t="s">
        <v>214</v>
      </c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2" t="s">
        <v>215</v>
      </c>
    </row>
    <row r="2" spans="1:17" s="6" customFormat="1" ht="21" customHeight="1">
      <c r="A2" s="441"/>
      <c r="B2" s="443" t="s">
        <v>216</v>
      </c>
      <c r="C2" s="445" t="s">
        <v>217</v>
      </c>
      <c r="D2" s="447" t="s">
        <v>218</v>
      </c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8" t="s">
        <v>219</v>
      </c>
    </row>
    <row r="3" spans="1:17" s="6" customFormat="1" ht="42.75">
      <c r="A3" s="442"/>
      <c r="B3" s="444"/>
      <c r="C3" s="446"/>
      <c r="D3" s="74" t="s">
        <v>145</v>
      </c>
      <c r="E3" s="73" t="s">
        <v>220</v>
      </c>
      <c r="F3" s="73" t="s">
        <v>221</v>
      </c>
      <c r="G3" s="75" t="s">
        <v>222</v>
      </c>
      <c r="H3" s="75" t="s">
        <v>223</v>
      </c>
      <c r="I3" s="75" t="s">
        <v>224</v>
      </c>
      <c r="J3" s="450" t="s">
        <v>225</v>
      </c>
      <c r="K3" s="451"/>
      <c r="L3" s="452" t="s">
        <v>226</v>
      </c>
      <c r="M3" s="451"/>
      <c r="N3" s="76" t="s">
        <v>227</v>
      </c>
      <c r="O3" s="75" t="s">
        <v>228</v>
      </c>
      <c r="P3" s="73" t="s">
        <v>229</v>
      </c>
      <c r="Q3" s="449"/>
    </row>
    <row r="4" spans="1:17" ht="21" customHeight="1">
      <c r="A4" s="179" t="s">
        <v>390</v>
      </c>
      <c r="B4" s="159">
        <v>4252</v>
      </c>
      <c r="C4" s="160">
        <f>D4+Q4</f>
        <v>1577</v>
      </c>
      <c r="D4" s="161">
        <f>SUM(E4:P4)</f>
        <v>1239</v>
      </c>
      <c r="E4" s="161">
        <v>960</v>
      </c>
      <c r="F4" s="160">
        <v>15</v>
      </c>
      <c r="G4" s="160">
        <v>5</v>
      </c>
      <c r="H4" s="160">
        <v>7</v>
      </c>
      <c r="I4" s="160">
        <v>77</v>
      </c>
      <c r="J4" s="453">
        <v>63</v>
      </c>
      <c r="K4" s="454"/>
      <c r="L4" s="453">
        <v>45</v>
      </c>
      <c r="M4" s="454"/>
      <c r="N4" s="160">
        <v>31</v>
      </c>
      <c r="O4" s="160">
        <v>10</v>
      </c>
      <c r="P4" s="160">
        <v>26</v>
      </c>
      <c r="Q4" s="162">
        <v>338</v>
      </c>
    </row>
    <row r="5" spans="1:17" ht="21" customHeight="1">
      <c r="A5" s="180" t="s">
        <v>391</v>
      </c>
      <c r="B5" s="163">
        <v>1034</v>
      </c>
      <c r="C5" s="164">
        <f aca="true" t="shared" si="0" ref="C5:C13">D5+Q5</f>
        <v>612</v>
      </c>
      <c r="D5" s="165">
        <f aca="true" t="shared" si="1" ref="D5:D13">SUM(E5:P5)</f>
        <v>433</v>
      </c>
      <c r="E5" s="165">
        <v>67</v>
      </c>
      <c r="F5" s="164">
        <v>1</v>
      </c>
      <c r="G5" s="164">
        <v>3</v>
      </c>
      <c r="H5" s="166" t="s">
        <v>230</v>
      </c>
      <c r="I5" s="164">
        <v>236</v>
      </c>
      <c r="J5" s="430">
        <v>20</v>
      </c>
      <c r="K5" s="431"/>
      <c r="L5" s="430">
        <v>54</v>
      </c>
      <c r="M5" s="431"/>
      <c r="N5" s="168">
        <v>44</v>
      </c>
      <c r="O5" s="164">
        <v>4</v>
      </c>
      <c r="P5" s="164">
        <v>4</v>
      </c>
      <c r="Q5" s="169">
        <v>179</v>
      </c>
    </row>
    <row r="6" spans="1:17" ht="21" customHeight="1">
      <c r="A6" s="180" t="s">
        <v>74</v>
      </c>
      <c r="B6" s="163">
        <v>1636</v>
      </c>
      <c r="C6" s="164">
        <f t="shared" si="0"/>
        <v>641</v>
      </c>
      <c r="D6" s="165">
        <f t="shared" si="1"/>
        <v>520</v>
      </c>
      <c r="E6" s="165">
        <v>437</v>
      </c>
      <c r="F6" s="164">
        <v>17</v>
      </c>
      <c r="G6" s="164">
        <v>1</v>
      </c>
      <c r="H6" s="166" t="s">
        <v>230</v>
      </c>
      <c r="I6" s="164">
        <v>27</v>
      </c>
      <c r="J6" s="430">
        <v>7</v>
      </c>
      <c r="K6" s="431"/>
      <c r="L6" s="430">
        <v>20</v>
      </c>
      <c r="M6" s="431"/>
      <c r="N6" s="164">
        <v>7</v>
      </c>
      <c r="O6" s="164">
        <v>3</v>
      </c>
      <c r="P6" s="164">
        <v>1</v>
      </c>
      <c r="Q6" s="169">
        <v>121</v>
      </c>
    </row>
    <row r="7" spans="1:17" ht="21" customHeight="1">
      <c r="A7" s="180" t="s">
        <v>392</v>
      </c>
      <c r="B7" s="163">
        <v>7192</v>
      </c>
      <c r="C7" s="164">
        <f t="shared" si="0"/>
        <v>2774</v>
      </c>
      <c r="D7" s="165">
        <f t="shared" si="1"/>
        <v>2233</v>
      </c>
      <c r="E7" s="165">
        <v>1772</v>
      </c>
      <c r="F7" s="164">
        <v>27</v>
      </c>
      <c r="G7" s="166">
        <v>10</v>
      </c>
      <c r="H7" s="166">
        <v>20</v>
      </c>
      <c r="I7" s="164">
        <v>102</v>
      </c>
      <c r="J7" s="430">
        <v>21</v>
      </c>
      <c r="K7" s="431"/>
      <c r="L7" s="430">
        <v>147</v>
      </c>
      <c r="M7" s="431"/>
      <c r="N7" s="166">
        <v>73</v>
      </c>
      <c r="O7" s="166">
        <v>14</v>
      </c>
      <c r="P7" s="164">
        <v>47</v>
      </c>
      <c r="Q7" s="169">
        <v>541</v>
      </c>
    </row>
    <row r="8" spans="1:17" ht="21" customHeight="1">
      <c r="A8" s="180" t="s">
        <v>393</v>
      </c>
      <c r="B8" s="163">
        <v>2338</v>
      </c>
      <c r="C8" s="164">
        <f t="shared" si="0"/>
        <v>1396</v>
      </c>
      <c r="D8" s="165">
        <f t="shared" si="1"/>
        <v>1008</v>
      </c>
      <c r="E8" s="165">
        <v>566</v>
      </c>
      <c r="F8" s="164">
        <v>21</v>
      </c>
      <c r="G8" s="164">
        <v>5</v>
      </c>
      <c r="H8" s="164">
        <v>11</v>
      </c>
      <c r="I8" s="164">
        <v>92</v>
      </c>
      <c r="J8" s="430">
        <v>64</v>
      </c>
      <c r="K8" s="431"/>
      <c r="L8" s="430">
        <v>187</v>
      </c>
      <c r="M8" s="431"/>
      <c r="N8" s="164">
        <v>49</v>
      </c>
      <c r="O8" s="164">
        <v>1</v>
      </c>
      <c r="P8" s="164">
        <v>12</v>
      </c>
      <c r="Q8" s="167">
        <v>388</v>
      </c>
    </row>
    <row r="9" spans="1:17" ht="21" customHeight="1">
      <c r="A9" s="180" t="s">
        <v>394</v>
      </c>
      <c r="B9" s="163">
        <v>4436</v>
      </c>
      <c r="C9" s="164">
        <f t="shared" si="0"/>
        <v>1895</v>
      </c>
      <c r="D9" s="165">
        <f t="shared" si="1"/>
        <v>1506</v>
      </c>
      <c r="E9" s="165">
        <f>291+61+91+37</f>
        <v>480</v>
      </c>
      <c r="F9" s="164">
        <v>2</v>
      </c>
      <c r="G9" s="164">
        <v>3</v>
      </c>
      <c r="H9" s="164">
        <f>95+26</f>
        <v>121</v>
      </c>
      <c r="I9" s="164">
        <f>95+33+11+3</f>
        <v>142</v>
      </c>
      <c r="J9" s="430">
        <f>94+37+90+25</f>
        <v>246</v>
      </c>
      <c r="K9" s="431"/>
      <c r="L9" s="430">
        <f>70+6+62+23</f>
        <v>161</v>
      </c>
      <c r="M9" s="431"/>
      <c r="N9" s="164">
        <f>150+48+59+9</f>
        <v>266</v>
      </c>
      <c r="O9" s="164">
        <v>13</v>
      </c>
      <c r="P9" s="164">
        <f>18+15+38+1</f>
        <v>72</v>
      </c>
      <c r="Q9" s="167">
        <f>223+46+88+32</f>
        <v>389</v>
      </c>
    </row>
    <row r="10" spans="1:17" ht="21" customHeight="1">
      <c r="A10" s="180" t="s">
        <v>395</v>
      </c>
      <c r="B10" s="163">
        <v>550</v>
      </c>
      <c r="C10" s="164">
        <f t="shared" si="0"/>
        <v>237</v>
      </c>
      <c r="D10" s="165">
        <f t="shared" si="1"/>
        <v>217</v>
      </c>
      <c r="E10" s="165">
        <v>207</v>
      </c>
      <c r="F10" s="166" t="s">
        <v>230</v>
      </c>
      <c r="G10" s="166" t="s">
        <v>230</v>
      </c>
      <c r="H10" s="164">
        <v>1</v>
      </c>
      <c r="I10" s="164">
        <v>3</v>
      </c>
      <c r="J10" s="436" t="s">
        <v>231</v>
      </c>
      <c r="K10" s="437"/>
      <c r="L10" s="436">
        <v>3</v>
      </c>
      <c r="M10" s="437"/>
      <c r="N10" s="164">
        <v>3</v>
      </c>
      <c r="O10" s="166" t="s">
        <v>230</v>
      </c>
      <c r="P10" s="166" t="s">
        <v>230</v>
      </c>
      <c r="Q10" s="169">
        <v>20</v>
      </c>
    </row>
    <row r="11" spans="1:17" ht="21" customHeight="1">
      <c r="A11" s="180" t="s">
        <v>396</v>
      </c>
      <c r="B11" s="163">
        <v>293</v>
      </c>
      <c r="C11" s="164">
        <f t="shared" si="0"/>
        <v>119</v>
      </c>
      <c r="D11" s="165">
        <f t="shared" si="1"/>
        <v>101</v>
      </c>
      <c r="E11" s="165">
        <v>86</v>
      </c>
      <c r="F11" s="166" t="s">
        <v>230</v>
      </c>
      <c r="G11" s="166" t="s">
        <v>230</v>
      </c>
      <c r="H11" s="166" t="s">
        <v>230</v>
      </c>
      <c r="I11" s="164">
        <v>1</v>
      </c>
      <c r="J11" s="436" t="s">
        <v>231</v>
      </c>
      <c r="K11" s="437"/>
      <c r="L11" s="436" t="s">
        <v>231</v>
      </c>
      <c r="M11" s="437"/>
      <c r="N11" s="166">
        <v>2</v>
      </c>
      <c r="O11" s="166" t="s">
        <v>230</v>
      </c>
      <c r="P11" s="164">
        <v>12</v>
      </c>
      <c r="Q11" s="169">
        <v>18</v>
      </c>
    </row>
    <row r="12" spans="1:17" ht="21" customHeight="1">
      <c r="A12" s="77" t="s">
        <v>202</v>
      </c>
      <c r="B12" s="163">
        <v>774</v>
      </c>
      <c r="C12" s="164">
        <f t="shared" si="0"/>
        <v>411</v>
      </c>
      <c r="D12" s="165">
        <f t="shared" si="1"/>
        <v>297</v>
      </c>
      <c r="E12" s="165">
        <v>169</v>
      </c>
      <c r="F12" s="164">
        <v>1</v>
      </c>
      <c r="G12" s="166">
        <v>1</v>
      </c>
      <c r="H12" s="166">
        <v>4</v>
      </c>
      <c r="I12" s="164">
        <v>13</v>
      </c>
      <c r="J12" s="436">
        <v>5</v>
      </c>
      <c r="K12" s="437"/>
      <c r="L12" s="436">
        <v>93</v>
      </c>
      <c r="M12" s="437"/>
      <c r="N12" s="166">
        <v>5</v>
      </c>
      <c r="O12" s="166">
        <v>1</v>
      </c>
      <c r="P12" s="164">
        <v>5</v>
      </c>
      <c r="Q12" s="169">
        <v>114</v>
      </c>
    </row>
    <row r="13" spans="1:17" ht="21" customHeight="1" thickBot="1">
      <c r="A13" s="181" t="s">
        <v>397</v>
      </c>
      <c r="B13" s="170">
        <v>1041</v>
      </c>
      <c r="C13" s="171">
        <f t="shared" si="0"/>
        <v>442</v>
      </c>
      <c r="D13" s="172">
        <f t="shared" si="1"/>
        <v>359</v>
      </c>
      <c r="E13" s="172">
        <v>191</v>
      </c>
      <c r="F13" s="173" t="s">
        <v>230</v>
      </c>
      <c r="G13" s="173" t="s">
        <v>230</v>
      </c>
      <c r="H13" s="171">
        <v>1</v>
      </c>
      <c r="I13" s="171">
        <v>16</v>
      </c>
      <c r="J13" s="438">
        <v>40</v>
      </c>
      <c r="K13" s="439"/>
      <c r="L13" s="438">
        <v>86</v>
      </c>
      <c r="M13" s="439"/>
      <c r="N13" s="171">
        <v>13</v>
      </c>
      <c r="O13" s="171">
        <v>4</v>
      </c>
      <c r="P13" s="171">
        <v>8</v>
      </c>
      <c r="Q13" s="174">
        <v>83</v>
      </c>
    </row>
    <row r="14" spans="1:17" s="78" customFormat="1" ht="42" customHeight="1">
      <c r="A14" s="432" t="s">
        <v>232</v>
      </c>
      <c r="B14" s="433"/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</row>
    <row r="15" spans="1:17" s="78" customFormat="1" ht="42" customHeight="1">
      <c r="A15" s="434" t="s">
        <v>233</v>
      </c>
      <c r="B15" s="435"/>
      <c r="C15" s="435"/>
      <c r="D15" s="435"/>
      <c r="E15" s="435"/>
      <c r="F15" s="435"/>
      <c r="G15" s="435"/>
      <c r="H15" s="435"/>
      <c r="I15" s="435"/>
      <c r="J15" s="435"/>
      <c r="K15" s="435"/>
      <c r="L15" s="435"/>
      <c r="M15" s="435"/>
      <c r="N15" s="435"/>
      <c r="O15" s="435"/>
      <c r="P15" s="435"/>
      <c r="Q15" s="435"/>
    </row>
    <row r="16" spans="1:17" ht="21" customHeight="1">
      <c r="A16" s="79"/>
      <c r="B16" s="79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</row>
    <row r="17" spans="1:14" ht="12.75">
      <c r="A17" s="440"/>
      <c r="B17" s="440"/>
      <c r="C17" s="440"/>
      <c r="D17" s="440"/>
      <c r="E17" s="440"/>
      <c r="F17" s="440"/>
      <c r="G17" s="440"/>
      <c r="H17" s="440"/>
      <c r="I17" s="440"/>
      <c r="J17" s="440"/>
      <c r="K17" s="440"/>
      <c r="L17" s="440"/>
      <c r="M17" s="440"/>
      <c r="N17" s="440"/>
    </row>
    <row r="18" ht="12.75">
      <c r="A18" s="9"/>
    </row>
  </sheetData>
  <sheetProtection/>
  <mergeCells count="30">
    <mergeCell ref="J7:K7"/>
    <mergeCell ref="Q2:Q3"/>
    <mergeCell ref="J3:K3"/>
    <mergeCell ref="L3:M3"/>
    <mergeCell ref="J4:K4"/>
    <mergeCell ref="L4:M4"/>
    <mergeCell ref="J5:K5"/>
    <mergeCell ref="L5:M5"/>
    <mergeCell ref="J6:K6"/>
    <mergeCell ref="L6:M6"/>
    <mergeCell ref="A17:N17"/>
    <mergeCell ref="A2:A3"/>
    <mergeCell ref="B2:B3"/>
    <mergeCell ref="C2:C3"/>
    <mergeCell ref="D2:P2"/>
    <mergeCell ref="J10:K10"/>
    <mergeCell ref="L10:M10"/>
    <mergeCell ref="J11:K11"/>
    <mergeCell ref="L11:M11"/>
    <mergeCell ref="L7:M7"/>
    <mergeCell ref="A14:Q14"/>
    <mergeCell ref="A15:Q15"/>
    <mergeCell ref="J12:K12"/>
    <mergeCell ref="L12:M12"/>
    <mergeCell ref="J13:K13"/>
    <mergeCell ref="L13:M13"/>
    <mergeCell ref="J8:K8"/>
    <mergeCell ref="L8:M8"/>
    <mergeCell ref="J9:K9"/>
    <mergeCell ref="L9:M9"/>
  </mergeCells>
  <printOptions/>
  <pageMargins left="0.75" right="0.75" top="1" bottom="1" header="0.512" footer="0.512"/>
  <pageSetup horizontalDpi="600" verticalDpi="600" orientation="portrait" paperSize="9" scale="76" r:id="rId1"/>
  <headerFooter alignWithMargins="0">
    <oddFooter>&amp;C-12-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T16"/>
  <sheetViews>
    <sheetView view="pageBreakPreview" zoomScaleSheetLayoutView="100" zoomScalePageLayoutView="0" workbookViewId="0" topLeftCell="A1">
      <selection activeCell="C11" sqref="C11"/>
    </sheetView>
  </sheetViews>
  <sheetFormatPr defaultColWidth="8.796875" defaultRowHeight="12.75"/>
  <cols>
    <col min="1" max="4" width="10.3984375" style="10" customWidth="1"/>
    <col min="5" max="5" width="10.09765625" style="10" customWidth="1"/>
    <col min="6" max="6" width="10.8984375" style="10" customWidth="1"/>
    <col min="7" max="8" width="10.3984375" style="10" customWidth="1"/>
    <col min="9" max="9" width="11.296875" style="10" customWidth="1"/>
    <col min="10" max="10" width="10.3984375" style="10" customWidth="1"/>
    <col min="11" max="16384" width="9.09765625" style="10" customWidth="1"/>
  </cols>
  <sheetData>
    <row r="1" spans="1:10" s="8" customFormat="1" ht="21" customHeight="1" thickBot="1">
      <c r="A1" s="178" t="s">
        <v>146</v>
      </c>
      <c r="B1" s="52"/>
      <c r="C1" s="52"/>
      <c r="D1" s="52"/>
      <c r="E1" s="52"/>
      <c r="F1" s="52"/>
      <c r="G1" s="52"/>
      <c r="H1" s="52"/>
      <c r="I1" s="52"/>
      <c r="J1" s="46" t="s">
        <v>185</v>
      </c>
    </row>
    <row r="2" spans="1:11" s="11" customFormat="1" ht="21" customHeight="1">
      <c r="A2" s="441"/>
      <c r="B2" s="406" t="s">
        <v>144</v>
      </c>
      <c r="C2" s="455" t="s">
        <v>147</v>
      </c>
      <c r="D2" s="67"/>
      <c r="E2" s="457" t="s">
        <v>148</v>
      </c>
      <c r="F2" s="457"/>
      <c r="G2" s="457"/>
      <c r="H2" s="457"/>
      <c r="I2" s="457"/>
      <c r="J2" s="457"/>
      <c r="K2" s="11">
        <v>60</v>
      </c>
    </row>
    <row r="3" spans="1:11" s="11" customFormat="1" ht="25.5">
      <c r="A3" s="442"/>
      <c r="B3" s="407"/>
      <c r="C3" s="456"/>
      <c r="D3" s="68" t="s">
        <v>149</v>
      </c>
      <c r="E3" s="48" t="s">
        <v>186</v>
      </c>
      <c r="F3" s="48" t="s">
        <v>173</v>
      </c>
      <c r="G3" s="48" t="s">
        <v>189</v>
      </c>
      <c r="H3" s="48" t="s">
        <v>187</v>
      </c>
      <c r="I3" s="49" t="s">
        <v>188</v>
      </c>
      <c r="J3" s="66" t="s">
        <v>150</v>
      </c>
      <c r="K3" s="47" t="s">
        <v>150</v>
      </c>
    </row>
    <row r="4" spans="1:20" ht="21" customHeight="1">
      <c r="A4" s="24" t="s">
        <v>46</v>
      </c>
      <c r="B4" s="148">
        <f>C4+D4</f>
        <v>1062510</v>
      </c>
      <c r="C4" s="148">
        <v>657518</v>
      </c>
      <c r="D4" s="148">
        <v>404992</v>
      </c>
      <c r="E4" s="148">
        <v>49476</v>
      </c>
      <c r="F4" s="148">
        <v>29035</v>
      </c>
      <c r="G4" s="148">
        <v>98641</v>
      </c>
      <c r="H4" s="148">
        <v>80939</v>
      </c>
      <c r="I4" s="148">
        <v>44657</v>
      </c>
      <c r="J4" s="149">
        <v>102244</v>
      </c>
      <c r="K4" s="61">
        <v>102244</v>
      </c>
      <c r="L4" s="63">
        <v>23058</v>
      </c>
      <c r="M4" s="63">
        <v>1703</v>
      </c>
      <c r="N4" s="63">
        <v>37710</v>
      </c>
      <c r="O4" s="63">
        <v>11510</v>
      </c>
      <c r="P4" s="63">
        <v>13342</v>
      </c>
      <c r="Q4" s="63">
        <v>167</v>
      </c>
      <c r="R4" s="63">
        <v>2992</v>
      </c>
      <c r="S4" s="63">
        <v>11761</v>
      </c>
      <c r="T4" s="65">
        <f>SUM(K4:S4)</f>
        <v>204487</v>
      </c>
    </row>
    <row r="5" spans="1:20" ht="21" customHeight="1">
      <c r="A5" s="24" t="s">
        <v>1</v>
      </c>
      <c r="B5" s="148">
        <f aca="true" t="shared" si="0" ref="B5:B13">C5+D5</f>
        <v>115646</v>
      </c>
      <c r="C5" s="148">
        <v>47714</v>
      </c>
      <c r="D5" s="148">
        <v>67932</v>
      </c>
      <c r="E5" s="148">
        <f>4746</f>
        <v>4746</v>
      </c>
      <c r="F5" s="148">
        <v>3269</v>
      </c>
      <c r="G5" s="148">
        <v>21789</v>
      </c>
      <c r="H5" s="148">
        <v>12046</v>
      </c>
      <c r="I5" s="148">
        <v>4577</v>
      </c>
      <c r="J5" s="149">
        <v>21504</v>
      </c>
      <c r="K5" s="61">
        <v>21504</v>
      </c>
      <c r="L5" s="63">
        <v>4863</v>
      </c>
      <c r="M5" s="63">
        <v>481</v>
      </c>
      <c r="N5" s="63">
        <v>10756</v>
      </c>
      <c r="O5" s="63">
        <v>2403</v>
      </c>
      <c r="P5" s="63">
        <v>1188</v>
      </c>
      <c r="Q5" s="63">
        <v>79</v>
      </c>
      <c r="R5" s="63">
        <v>285</v>
      </c>
      <c r="S5" s="63">
        <v>1450</v>
      </c>
      <c r="T5" s="65">
        <f aca="true" t="shared" si="1" ref="T5:T11">SUM(K5:S5)</f>
        <v>43009</v>
      </c>
    </row>
    <row r="6" spans="1:20" ht="21" customHeight="1">
      <c r="A6" s="24" t="s">
        <v>52</v>
      </c>
      <c r="B6" s="148">
        <f t="shared" si="0"/>
        <v>619317</v>
      </c>
      <c r="C6" s="148">
        <v>457717</v>
      </c>
      <c r="D6" s="148">
        <v>161600</v>
      </c>
      <c r="E6" s="148">
        <v>19571</v>
      </c>
      <c r="F6" s="148">
        <v>5687</v>
      </c>
      <c r="G6" s="148">
        <v>44433</v>
      </c>
      <c r="H6" s="148">
        <v>37622</v>
      </c>
      <c r="I6" s="148">
        <v>14777</v>
      </c>
      <c r="J6" s="149">
        <v>39509</v>
      </c>
      <c r="K6" s="61">
        <v>39509</v>
      </c>
      <c r="L6" s="63">
        <v>6893</v>
      </c>
      <c r="M6" s="63">
        <v>502</v>
      </c>
      <c r="N6" s="63">
        <v>16127</v>
      </c>
      <c r="O6" s="63">
        <v>6389</v>
      </c>
      <c r="P6" s="63">
        <v>2981</v>
      </c>
      <c r="Q6" s="63">
        <v>123</v>
      </c>
      <c r="R6" s="63">
        <v>945</v>
      </c>
      <c r="S6" s="63">
        <v>5548</v>
      </c>
      <c r="T6" s="65">
        <f t="shared" si="1"/>
        <v>79017</v>
      </c>
    </row>
    <row r="7" spans="1:20" ht="21" customHeight="1">
      <c r="A7" s="24" t="s">
        <v>81</v>
      </c>
      <c r="B7" s="148">
        <f t="shared" si="0"/>
        <v>1645209</v>
      </c>
      <c r="C7" s="148">
        <v>1248935</v>
      </c>
      <c r="D7" s="148">
        <v>396274</v>
      </c>
      <c r="E7" s="148">
        <v>46704</v>
      </c>
      <c r="F7" s="148">
        <v>18142</v>
      </c>
      <c r="G7" s="148">
        <v>111731</v>
      </c>
      <c r="H7" s="148">
        <v>76615</v>
      </c>
      <c r="I7" s="148">
        <v>34047</v>
      </c>
      <c r="J7" s="149">
        <v>109036</v>
      </c>
      <c r="K7" s="61">
        <v>109036</v>
      </c>
      <c r="L7" s="63">
        <v>22766</v>
      </c>
      <c r="M7" s="63">
        <v>3057</v>
      </c>
      <c r="N7" s="63">
        <v>51326</v>
      </c>
      <c r="O7" s="63">
        <v>10731</v>
      </c>
      <c r="P7" s="63">
        <v>7537</v>
      </c>
      <c r="Q7" s="63">
        <v>107</v>
      </c>
      <c r="R7" s="63">
        <v>2258</v>
      </c>
      <c r="S7" s="63">
        <v>11255</v>
      </c>
      <c r="T7" s="65">
        <f t="shared" si="1"/>
        <v>218073</v>
      </c>
    </row>
    <row r="8" spans="1:20" ht="21" customHeight="1">
      <c r="A8" s="24" t="s">
        <v>45</v>
      </c>
      <c r="B8" s="148">
        <v>685941</v>
      </c>
      <c r="C8" s="148">
        <v>479911</v>
      </c>
      <c r="D8" s="148">
        <v>206029</v>
      </c>
      <c r="E8" s="148">
        <v>22127</v>
      </c>
      <c r="F8" s="148">
        <v>11509</v>
      </c>
      <c r="G8" s="175">
        <v>53058</v>
      </c>
      <c r="H8" s="148">
        <v>42884</v>
      </c>
      <c r="I8" s="148">
        <v>24961</v>
      </c>
      <c r="J8" s="149">
        <v>51491</v>
      </c>
      <c r="K8" s="61">
        <v>50491</v>
      </c>
      <c r="L8" s="63">
        <v>8850</v>
      </c>
      <c r="M8" s="63">
        <v>1743</v>
      </c>
      <c r="N8" s="63">
        <v>24360</v>
      </c>
      <c r="O8" s="63">
        <v>4714</v>
      </c>
      <c r="P8" s="63">
        <v>3448</v>
      </c>
      <c r="Q8" s="63">
        <v>87</v>
      </c>
      <c r="R8" s="63">
        <v>1037</v>
      </c>
      <c r="S8" s="63">
        <v>7253</v>
      </c>
      <c r="T8" s="65">
        <f t="shared" si="1"/>
        <v>101983</v>
      </c>
    </row>
    <row r="9" spans="1:20" ht="21" customHeight="1">
      <c r="A9" s="24" t="s">
        <v>53</v>
      </c>
      <c r="B9" s="148">
        <f t="shared" si="0"/>
        <v>279147</v>
      </c>
      <c r="C9" s="148">
        <f>75394+38988+6018+4354</f>
        <v>124754</v>
      </c>
      <c r="D9" s="148">
        <f>112064+14974+20369+6986</f>
        <v>154393</v>
      </c>
      <c r="E9" s="175" t="s">
        <v>183</v>
      </c>
      <c r="F9" s="175">
        <f>12268+766+845+221</f>
        <v>14100</v>
      </c>
      <c r="G9" s="175">
        <f>27775+6751+5295+3024</f>
        <v>42845</v>
      </c>
      <c r="H9" s="175">
        <f>23152+1770+3805+474</f>
        <v>29201</v>
      </c>
      <c r="I9" s="175">
        <f>10423+933+1612+203</f>
        <v>13171</v>
      </c>
      <c r="J9" s="175" t="s">
        <v>183</v>
      </c>
      <c r="K9" s="61">
        <v>32716</v>
      </c>
      <c r="L9" s="63">
        <v>9762</v>
      </c>
      <c r="M9" s="63">
        <v>1577</v>
      </c>
      <c r="N9" s="63">
        <v>10036</v>
      </c>
      <c r="O9" s="63">
        <v>2865</v>
      </c>
      <c r="P9" s="63">
        <v>3445</v>
      </c>
      <c r="Q9" s="63">
        <v>45</v>
      </c>
      <c r="R9" s="63">
        <v>982</v>
      </c>
      <c r="S9" s="63">
        <v>4003</v>
      </c>
      <c r="T9" s="65">
        <f t="shared" si="1"/>
        <v>65431</v>
      </c>
    </row>
    <row r="10" spans="1:20" s="12" customFormat="1" ht="21" customHeight="1">
      <c r="A10" s="28" t="s">
        <v>50</v>
      </c>
      <c r="B10" s="148">
        <v>206043</v>
      </c>
      <c r="C10" s="148">
        <v>136043</v>
      </c>
      <c r="D10" s="148">
        <v>70001</v>
      </c>
      <c r="E10" s="148">
        <v>11608</v>
      </c>
      <c r="F10" s="175">
        <v>6325</v>
      </c>
      <c r="G10" s="175">
        <v>15602</v>
      </c>
      <c r="H10" s="175">
        <v>8437</v>
      </c>
      <c r="I10" s="175">
        <v>6646</v>
      </c>
      <c r="J10" s="176">
        <v>21383</v>
      </c>
      <c r="K10" s="61">
        <v>21383</v>
      </c>
      <c r="L10" s="64">
        <v>3401</v>
      </c>
      <c r="M10" s="64">
        <v>377</v>
      </c>
      <c r="N10" s="64">
        <v>11074</v>
      </c>
      <c r="O10" s="64">
        <v>2363</v>
      </c>
      <c r="P10" s="64">
        <v>861</v>
      </c>
      <c r="Q10" s="64" t="s">
        <v>184</v>
      </c>
      <c r="R10" s="64">
        <v>890</v>
      </c>
      <c r="S10" s="64" t="s">
        <v>184</v>
      </c>
      <c r="T10" s="65">
        <f t="shared" si="1"/>
        <v>40349</v>
      </c>
    </row>
    <row r="11" spans="1:20" ht="21" customHeight="1">
      <c r="A11" s="24" t="s">
        <v>49</v>
      </c>
      <c r="B11" s="148">
        <f t="shared" si="0"/>
        <v>63989</v>
      </c>
      <c r="C11" s="148">
        <v>24992</v>
      </c>
      <c r="D11" s="148">
        <v>38997</v>
      </c>
      <c r="E11" s="148" t="s">
        <v>184</v>
      </c>
      <c r="F11" s="148">
        <v>1554</v>
      </c>
      <c r="G11" s="148">
        <v>16670</v>
      </c>
      <c r="H11" s="148">
        <v>5073</v>
      </c>
      <c r="I11" s="148">
        <v>1968</v>
      </c>
      <c r="J11" s="149" t="s">
        <v>183</v>
      </c>
      <c r="K11" s="62" t="s">
        <v>184</v>
      </c>
      <c r="L11" s="63">
        <v>2496</v>
      </c>
      <c r="M11" s="63">
        <v>141</v>
      </c>
      <c r="N11" s="63">
        <v>5565</v>
      </c>
      <c r="O11" s="63">
        <v>1319</v>
      </c>
      <c r="P11" s="63">
        <v>1679</v>
      </c>
      <c r="Q11" s="63" t="s">
        <v>184</v>
      </c>
      <c r="R11" s="63">
        <v>224</v>
      </c>
      <c r="S11" s="63">
        <v>2209</v>
      </c>
      <c r="T11" s="65">
        <f t="shared" si="1"/>
        <v>13633</v>
      </c>
    </row>
    <row r="12" spans="1:11" ht="21" customHeight="1">
      <c r="A12" s="24" t="s">
        <v>202</v>
      </c>
      <c r="B12" s="148">
        <f>C12+D12</f>
        <v>153683</v>
      </c>
      <c r="C12" s="148">
        <v>93230</v>
      </c>
      <c r="D12" s="148">
        <v>60453</v>
      </c>
      <c r="E12" s="148">
        <v>11576</v>
      </c>
      <c r="F12" s="148">
        <v>5479</v>
      </c>
      <c r="G12" s="148">
        <v>11940</v>
      </c>
      <c r="H12" s="148">
        <v>12960</v>
      </c>
      <c r="I12" s="148">
        <v>2603</v>
      </c>
      <c r="J12" s="149">
        <v>15894</v>
      </c>
      <c r="K12" s="15"/>
    </row>
    <row r="13" spans="1:11" ht="21" customHeight="1" thickBot="1">
      <c r="A13" s="25" t="s">
        <v>48</v>
      </c>
      <c r="B13" s="150">
        <f t="shared" si="0"/>
        <v>43058</v>
      </c>
      <c r="C13" s="150">
        <v>14476</v>
      </c>
      <c r="D13" s="150">
        <v>28582</v>
      </c>
      <c r="E13" s="150" t="s">
        <v>183</v>
      </c>
      <c r="F13" s="150">
        <v>1138</v>
      </c>
      <c r="G13" s="150">
        <v>12258</v>
      </c>
      <c r="H13" s="150">
        <v>1888</v>
      </c>
      <c r="I13" s="150">
        <v>1816</v>
      </c>
      <c r="J13" s="177" t="s">
        <v>183</v>
      </c>
      <c r="K13" s="15"/>
    </row>
    <row r="14" ht="12.75">
      <c r="A14" s="69"/>
    </row>
    <row r="15" spans="1:11" ht="21" customHeight="1">
      <c r="A15" s="17"/>
      <c r="C15" s="26"/>
      <c r="D15" s="26"/>
      <c r="E15" s="27"/>
      <c r="F15" s="26"/>
      <c r="G15" s="26"/>
      <c r="H15" s="26"/>
      <c r="I15" s="26"/>
      <c r="J15" s="26"/>
      <c r="K15" s="15"/>
    </row>
    <row r="16" ht="21" customHeight="1">
      <c r="A16" s="17"/>
    </row>
  </sheetData>
  <sheetProtection/>
  <mergeCells count="4">
    <mergeCell ref="C2:C3"/>
    <mergeCell ref="A2:A3"/>
    <mergeCell ref="B2:B3"/>
    <mergeCell ref="E2:J2"/>
  </mergeCells>
  <printOptions/>
  <pageMargins left="0.75" right="0.75" top="1" bottom="1" header="0.512" footer="0.512"/>
  <pageSetup horizontalDpi="600" verticalDpi="6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L29"/>
  <sheetViews>
    <sheetView view="pageBreakPreview" zoomScaleSheetLayoutView="100" zoomScalePageLayoutView="0" workbookViewId="0" topLeftCell="A1">
      <selection activeCell="O17" sqref="O17"/>
    </sheetView>
  </sheetViews>
  <sheetFormatPr defaultColWidth="8.796875" defaultRowHeight="12.75"/>
  <cols>
    <col min="1" max="3" width="9.09765625" style="116" customWidth="1"/>
    <col min="4" max="4" width="9.09765625" style="350" customWidth="1"/>
    <col min="5" max="7" width="9.09765625" style="351" customWidth="1"/>
    <col min="8" max="16384" width="9.09765625" style="116" customWidth="1"/>
  </cols>
  <sheetData>
    <row r="1" spans="1:10" s="208" customFormat="1" ht="15">
      <c r="A1" s="57" t="s">
        <v>164</v>
      </c>
      <c r="D1" s="312"/>
      <c r="E1" s="313"/>
      <c r="F1" s="313"/>
      <c r="G1" s="313"/>
      <c r="J1" s="238"/>
    </row>
    <row r="2" spans="1:10" s="208" customFormat="1" ht="15" thickBot="1">
      <c r="A2" s="178" t="s">
        <v>151</v>
      </c>
      <c r="D2" s="312"/>
      <c r="E2" s="313"/>
      <c r="F2" s="313"/>
      <c r="G2" s="313"/>
      <c r="J2" s="238" t="s">
        <v>388</v>
      </c>
    </row>
    <row r="3" spans="1:10" s="11" customFormat="1" ht="12.75">
      <c r="A3" s="417"/>
      <c r="B3" s="460" t="s">
        <v>174</v>
      </c>
      <c r="C3" s="460" t="s">
        <v>161</v>
      </c>
      <c r="D3" s="462" t="s">
        <v>152</v>
      </c>
      <c r="E3" s="463"/>
      <c r="F3" s="463"/>
      <c r="G3" s="463"/>
      <c r="H3" s="463"/>
      <c r="I3" s="463"/>
      <c r="J3" s="463"/>
    </row>
    <row r="4" spans="1:10" s="11" customFormat="1" ht="12.75">
      <c r="A4" s="418"/>
      <c r="B4" s="461"/>
      <c r="C4" s="461"/>
      <c r="D4" s="50" t="s">
        <v>153</v>
      </c>
      <c r="E4" s="51" t="s">
        <v>154</v>
      </c>
      <c r="F4" s="51" t="s">
        <v>7</v>
      </c>
      <c r="G4" s="51" t="s">
        <v>8</v>
      </c>
      <c r="H4" s="33" t="s">
        <v>9</v>
      </c>
      <c r="I4" s="33" t="s">
        <v>10</v>
      </c>
      <c r="J4" s="36" t="s">
        <v>11</v>
      </c>
    </row>
    <row r="5" spans="1:10" ht="15" customHeight="1">
      <c r="A5" s="458" t="s">
        <v>46</v>
      </c>
      <c r="B5" s="315" t="s">
        <v>332</v>
      </c>
      <c r="C5" s="316">
        <v>367</v>
      </c>
      <c r="D5" s="316">
        <v>5645</v>
      </c>
      <c r="E5" s="316">
        <v>0</v>
      </c>
      <c r="F5" s="316">
        <v>0</v>
      </c>
      <c r="G5" s="316">
        <v>0</v>
      </c>
      <c r="H5" s="316">
        <v>1883</v>
      </c>
      <c r="I5" s="316">
        <v>1905</v>
      </c>
      <c r="J5" s="317">
        <v>1857</v>
      </c>
    </row>
    <row r="6" spans="1:10" ht="15" customHeight="1">
      <c r="A6" s="459"/>
      <c r="B6" s="318" t="s">
        <v>333</v>
      </c>
      <c r="C6" s="319">
        <v>802</v>
      </c>
      <c r="D6" s="319">
        <v>6863</v>
      </c>
      <c r="E6" s="319">
        <v>140</v>
      </c>
      <c r="F6" s="319">
        <v>738</v>
      </c>
      <c r="G6" s="319">
        <v>1022</v>
      </c>
      <c r="H6" s="319">
        <v>1627</v>
      </c>
      <c r="I6" s="319">
        <v>1625</v>
      </c>
      <c r="J6" s="320">
        <v>1711</v>
      </c>
    </row>
    <row r="7" spans="1:10" ht="15" customHeight="1">
      <c r="A7" s="458" t="s">
        <v>51</v>
      </c>
      <c r="B7" s="315" t="s">
        <v>345</v>
      </c>
      <c r="C7" s="316">
        <v>62</v>
      </c>
      <c r="D7" s="316">
        <v>534</v>
      </c>
      <c r="E7" s="316" t="s">
        <v>346</v>
      </c>
      <c r="F7" s="316" t="s">
        <v>346</v>
      </c>
      <c r="G7" s="316" t="s">
        <v>346</v>
      </c>
      <c r="H7" s="316">
        <v>154</v>
      </c>
      <c r="I7" s="316">
        <v>198</v>
      </c>
      <c r="J7" s="317">
        <v>182</v>
      </c>
    </row>
    <row r="8" spans="1:10" ht="15" customHeight="1">
      <c r="A8" s="459"/>
      <c r="B8" s="318" t="s">
        <v>347</v>
      </c>
      <c r="C8" s="321">
        <v>229</v>
      </c>
      <c r="D8" s="322">
        <v>1796</v>
      </c>
      <c r="E8" s="319">
        <v>17</v>
      </c>
      <c r="F8" s="319">
        <v>100</v>
      </c>
      <c r="G8" s="319">
        <v>147</v>
      </c>
      <c r="H8" s="319">
        <v>485</v>
      </c>
      <c r="I8" s="319">
        <v>496</v>
      </c>
      <c r="J8" s="320">
        <v>551</v>
      </c>
    </row>
    <row r="9" spans="1:10" ht="15" customHeight="1">
      <c r="A9" s="458" t="s">
        <v>52</v>
      </c>
      <c r="B9" s="315" t="s">
        <v>336</v>
      </c>
      <c r="C9" s="316">
        <v>172</v>
      </c>
      <c r="D9" s="316">
        <v>2761</v>
      </c>
      <c r="E9" s="316" t="s">
        <v>231</v>
      </c>
      <c r="F9" s="316" t="s">
        <v>231</v>
      </c>
      <c r="G9" s="316" t="s">
        <v>231</v>
      </c>
      <c r="H9" s="316">
        <v>911</v>
      </c>
      <c r="I9" s="316">
        <v>925</v>
      </c>
      <c r="J9" s="317">
        <v>925</v>
      </c>
    </row>
    <row r="10" spans="1:10" ht="15" customHeight="1">
      <c r="A10" s="459"/>
      <c r="B10" s="318" t="s">
        <v>337</v>
      </c>
      <c r="C10" s="319">
        <v>192</v>
      </c>
      <c r="D10" s="319">
        <v>1670</v>
      </c>
      <c r="E10" s="319">
        <v>57</v>
      </c>
      <c r="F10" s="319">
        <v>205</v>
      </c>
      <c r="G10" s="319">
        <v>264</v>
      </c>
      <c r="H10" s="319">
        <v>364</v>
      </c>
      <c r="I10" s="319">
        <v>407</v>
      </c>
      <c r="J10" s="320">
        <v>373</v>
      </c>
    </row>
    <row r="11" spans="1:10" ht="15" customHeight="1">
      <c r="A11" s="458" t="s">
        <v>81</v>
      </c>
      <c r="B11" s="315" t="s">
        <v>348</v>
      </c>
      <c r="C11" s="316">
        <v>338</v>
      </c>
      <c r="D11" s="322">
        <v>5086</v>
      </c>
      <c r="E11" s="316">
        <v>0</v>
      </c>
      <c r="F11" s="316">
        <v>0</v>
      </c>
      <c r="G11" s="316" t="s">
        <v>231</v>
      </c>
      <c r="H11" s="316">
        <v>1426</v>
      </c>
      <c r="I11" s="316">
        <v>1869</v>
      </c>
      <c r="J11" s="317">
        <v>1791</v>
      </c>
    </row>
    <row r="12" spans="1:10" ht="15" customHeight="1">
      <c r="A12" s="459"/>
      <c r="B12" s="318" t="s">
        <v>349</v>
      </c>
      <c r="C12" s="319">
        <v>793</v>
      </c>
      <c r="D12" s="322">
        <v>7651</v>
      </c>
      <c r="E12" s="319">
        <v>125</v>
      </c>
      <c r="F12" s="319">
        <v>615</v>
      </c>
      <c r="G12" s="319">
        <v>818</v>
      </c>
      <c r="H12" s="319">
        <v>1687</v>
      </c>
      <c r="I12" s="319">
        <v>2201</v>
      </c>
      <c r="J12" s="320">
        <v>2205</v>
      </c>
    </row>
    <row r="13" spans="1:10" ht="15" customHeight="1">
      <c r="A13" s="458" t="s">
        <v>45</v>
      </c>
      <c r="B13" s="323" t="s">
        <v>398</v>
      </c>
      <c r="C13" s="324">
        <v>238</v>
      </c>
      <c r="D13" s="324">
        <v>3431</v>
      </c>
      <c r="E13" s="324" t="s">
        <v>231</v>
      </c>
      <c r="F13" s="324" t="s">
        <v>231</v>
      </c>
      <c r="G13" s="324" t="s">
        <v>231</v>
      </c>
      <c r="H13" s="324">
        <v>1165</v>
      </c>
      <c r="I13" s="324">
        <v>1168</v>
      </c>
      <c r="J13" s="325">
        <v>1098</v>
      </c>
    </row>
    <row r="14" spans="1:10" ht="15" customHeight="1">
      <c r="A14" s="459"/>
      <c r="B14" s="326" t="s">
        <v>399</v>
      </c>
      <c r="C14" s="327">
        <v>752</v>
      </c>
      <c r="D14" s="327">
        <v>3538</v>
      </c>
      <c r="E14" s="327">
        <v>86</v>
      </c>
      <c r="F14" s="327">
        <v>370</v>
      </c>
      <c r="G14" s="327">
        <v>433</v>
      </c>
      <c r="H14" s="327">
        <v>885</v>
      </c>
      <c r="I14" s="327">
        <v>887</v>
      </c>
      <c r="J14" s="328">
        <v>877</v>
      </c>
    </row>
    <row r="15" spans="1:12" ht="15" customHeight="1">
      <c r="A15" s="458" t="s">
        <v>53</v>
      </c>
      <c r="B15" s="323" t="s">
        <v>403</v>
      </c>
      <c r="C15" s="324">
        <v>89</v>
      </c>
      <c r="D15" s="329">
        <v>1136</v>
      </c>
      <c r="E15" s="330"/>
      <c r="F15" s="330"/>
      <c r="G15" s="330"/>
      <c r="H15" s="331">
        <v>376</v>
      </c>
      <c r="I15" s="331">
        <v>375</v>
      </c>
      <c r="J15" s="332">
        <v>385</v>
      </c>
      <c r="L15" s="333"/>
    </row>
    <row r="16" spans="1:12" ht="15" customHeight="1">
      <c r="A16" s="459"/>
      <c r="B16" s="326" t="s">
        <v>404</v>
      </c>
      <c r="C16" s="327">
        <v>769</v>
      </c>
      <c r="D16" s="329">
        <v>4484</v>
      </c>
      <c r="E16" s="334">
        <v>49</v>
      </c>
      <c r="F16" s="334">
        <v>298</v>
      </c>
      <c r="G16" s="334">
        <v>363</v>
      </c>
      <c r="H16" s="335">
        <v>1206</v>
      </c>
      <c r="I16" s="335">
        <v>1297</v>
      </c>
      <c r="J16" s="336">
        <v>1271</v>
      </c>
      <c r="L16" s="337"/>
    </row>
    <row r="17" spans="1:10" ht="15" customHeight="1">
      <c r="A17" s="458" t="s">
        <v>50</v>
      </c>
      <c r="B17" s="315" t="s">
        <v>342</v>
      </c>
      <c r="C17" s="316">
        <v>53</v>
      </c>
      <c r="D17" s="316">
        <v>913</v>
      </c>
      <c r="E17" s="338" t="s">
        <v>231</v>
      </c>
      <c r="F17" s="338" t="s">
        <v>231</v>
      </c>
      <c r="G17" s="338" t="s">
        <v>231</v>
      </c>
      <c r="H17" s="316">
        <v>282</v>
      </c>
      <c r="I17" s="316">
        <v>314</v>
      </c>
      <c r="J17" s="317">
        <v>317</v>
      </c>
    </row>
    <row r="18" spans="1:10" ht="15" customHeight="1">
      <c r="A18" s="459"/>
      <c r="B18" s="318" t="s">
        <v>343</v>
      </c>
      <c r="C18" s="339" t="s">
        <v>344</v>
      </c>
      <c r="D18" s="339" t="s">
        <v>381</v>
      </c>
      <c r="E18" s="339" t="s">
        <v>382</v>
      </c>
      <c r="F18" s="339" t="s">
        <v>383</v>
      </c>
      <c r="G18" s="339" t="s">
        <v>384</v>
      </c>
      <c r="H18" s="339" t="s">
        <v>385</v>
      </c>
      <c r="I18" s="339" t="s">
        <v>386</v>
      </c>
      <c r="J18" s="340" t="s">
        <v>387</v>
      </c>
    </row>
    <row r="19" spans="1:10" ht="15" customHeight="1">
      <c r="A19" s="458" t="s">
        <v>49</v>
      </c>
      <c r="B19" s="323" t="s">
        <v>400</v>
      </c>
      <c r="C19" s="324">
        <v>61</v>
      </c>
      <c r="D19" s="324">
        <v>780</v>
      </c>
      <c r="E19" s="324" t="s">
        <v>231</v>
      </c>
      <c r="F19" s="324" t="s">
        <v>231</v>
      </c>
      <c r="G19" s="324" t="s">
        <v>231</v>
      </c>
      <c r="H19" s="324">
        <v>262</v>
      </c>
      <c r="I19" s="324">
        <v>262</v>
      </c>
      <c r="J19" s="325">
        <v>256</v>
      </c>
    </row>
    <row r="20" spans="1:10" ht="15" customHeight="1">
      <c r="A20" s="459"/>
      <c r="B20" s="326" t="s">
        <v>401</v>
      </c>
      <c r="C20" s="327">
        <v>159</v>
      </c>
      <c r="D20" s="327">
        <v>1020</v>
      </c>
      <c r="E20" s="327">
        <v>32</v>
      </c>
      <c r="F20" s="327">
        <v>115</v>
      </c>
      <c r="G20" s="327">
        <v>157</v>
      </c>
      <c r="H20" s="327">
        <v>215</v>
      </c>
      <c r="I20" s="327">
        <v>255</v>
      </c>
      <c r="J20" s="328">
        <v>246</v>
      </c>
    </row>
    <row r="21" spans="1:10" ht="15" customHeight="1">
      <c r="A21" s="458" t="s">
        <v>202</v>
      </c>
      <c r="B21" s="315" t="s">
        <v>329</v>
      </c>
      <c r="C21" s="341">
        <v>120</v>
      </c>
      <c r="D21" s="322">
        <v>1562</v>
      </c>
      <c r="E21" s="316">
        <v>0</v>
      </c>
      <c r="F21" s="316">
        <v>0</v>
      </c>
      <c r="G21" s="316">
        <v>0</v>
      </c>
      <c r="H21" s="341">
        <v>535</v>
      </c>
      <c r="I21" s="341">
        <v>551</v>
      </c>
      <c r="J21" s="342">
        <v>476</v>
      </c>
    </row>
    <row r="22" spans="1:10" ht="15" customHeight="1">
      <c r="A22" s="465"/>
      <c r="B22" s="318" t="s">
        <v>330</v>
      </c>
      <c r="C22" s="343" t="s">
        <v>331</v>
      </c>
      <c r="D22" s="319">
        <v>1055</v>
      </c>
      <c r="E22" s="343">
        <v>10</v>
      </c>
      <c r="F22" s="343">
        <v>44</v>
      </c>
      <c r="G22" s="343">
        <v>95</v>
      </c>
      <c r="H22" s="343">
        <v>272</v>
      </c>
      <c r="I22" s="343">
        <v>324</v>
      </c>
      <c r="J22" s="344">
        <v>310</v>
      </c>
    </row>
    <row r="23" spans="1:10" ht="15" customHeight="1">
      <c r="A23" s="458" t="s">
        <v>48</v>
      </c>
      <c r="B23" s="315" t="s">
        <v>338</v>
      </c>
      <c r="C23" s="316">
        <v>42</v>
      </c>
      <c r="D23" s="316">
        <v>784</v>
      </c>
      <c r="E23" s="316">
        <v>0</v>
      </c>
      <c r="F23" s="316">
        <v>0</v>
      </c>
      <c r="G23" s="316">
        <v>0</v>
      </c>
      <c r="H23" s="316">
        <v>273</v>
      </c>
      <c r="I23" s="316">
        <v>268</v>
      </c>
      <c r="J23" s="317">
        <v>243</v>
      </c>
    </row>
    <row r="24" spans="1:10" ht="15" customHeight="1" thickBot="1">
      <c r="A24" s="464"/>
      <c r="B24" s="346" t="s">
        <v>339</v>
      </c>
      <c r="C24" s="347">
        <v>136</v>
      </c>
      <c r="D24" s="348">
        <v>1009</v>
      </c>
      <c r="E24" s="347">
        <v>3</v>
      </c>
      <c r="F24" s="347">
        <v>71</v>
      </c>
      <c r="G24" s="347">
        <v>98</v>
      </c>
      <c r="H24" s="347">
        <v>273</v>
      </c>
      <c r="I24" s="347">
        <v>277</v>
      </c>
      <c r="J24" s="349">
        <v>287</v>
      </c>
    </row>
    <row r="25" ht="12.75">
      <c r="A25" s="116" t="s">
        <v>165</v>
      </c>
    </row>
    <row r="26" ht="12.75">
      <c r="A26" s="116" t="s">
        <v>199</v>
      </c>
    </row>
    <row r="27" ht="12.75">
      <c r="A27" s="116" t="s">
        <v>204</v>
      </c>
    </row>
    <row r="28" ht="12.75">
      <c r="A28" s="116" t="s">
        <v>205</v>
      </c>
    </row>
    <row r="29" spans="1:10" ht="12.75" customHeight="1">
      <c r="A29" s="352"/>
      <c r="B29" s="352"/>
      <c r="C29" s="352"/>
      <c r="D29" s="352"/>
      <c r="E29" s="352"/>
      <c r="F29" s="352"/>
      <c r="G29" s="352"/>
      <c r="H29" s="352"/>
      <c r="I29" s="352"/>
      <c r="J29" s="352"/>
    </row>
  </sheetData>
  <sheetProtection/>
  <mergeCells count="14">
    <mergeCell ref="D3:J3"/>
    <mergeCell ref="A3:A4"/>
    <mergeCell ref="A23:A24"/>
    <mergeCell ref="A5:A6"/>
    <mergeCell ref="A7:A8"/>
    <mergeCell ref="A9:A10"/>
    <mergeCell ref="A13:A14"/>
    <mergeCell ref="A11:A12"/>
    <mergeCell ref="A21:A22"/>
    <mergeCell ref="A15:A16"/>
    <mergeCell ref="A17:A18"/>
    <mergeCell ref="A19:A20"/>
    <mergeCell ref="B3:B4"/>
    <mergeCell ref="C3:C4"/>
  </mergeCells>
  <printOptions/>
  <pageMargins left="0.75" right="0.75" top="1" bottom="1" header="0.512" footer="0.512"/>
  <pageSetup horizontalDpi="600" verticalDpi="600" orientation="portrait" paperSize="9" scale="94" r:id="rId1"/>
  <headerFooter alignWithMargins="0">
    <oddFooter>&amp;C-13-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J20"/>
  <sheetViews>
    <sheetView view="pageBreakPreview" zoomScaleSheetLayoutView="100" zoomScalePageLayoutView="0" workbookViewId="0" topLeftCell="A1">
      <selection activeCell="O11" sqref="O11"/>
    </sheetView>
  </sheetViews>
  <sheetFormatPr defaultColWidth="8.796875" defaultRowHeight="12.75"/>
  <cols>
    <col min="1" max="1" width="10.69921875" style="116" customWidth="1"/>
    <col min="2" max="10" width="8.69921875" style="116" customWidth="1"/>
    <col min="11" max="16384" width="9.09765625" style="116" customWidth="1"/>
  </cols>
  <sheetData>
    <row r="1" spans="1:10" s="208" customFormat="1" ht="15" thickBot="1">
      <c r="A1" s="178" t="s">
        <v>162</v>
      </c>
      <c r="J1" s="238" t="s">
        <v>389</v>
      </c>
    </row>
    <row r="2" spans="1:10" s="11" customFormat="1" ht="15" customHeight="1">
      <c r="A2" s="417"/>
      <c r="B2" s="406" t="s">
        <v>175</v>
      </c>
      <c r="C2" s="406"/>
      <c r="D2" s="406"/>
      <c r="E2" s="406" t="s">
        <v>176</v>
      </c>
      <c r="F2" s="406"/>
      <c r="G2" s="406"/>
      <c r="H2" s="406" t="s">
        <v>155</v>
      </c>
      <c r="I2" s="415"/>
      <c r="J2" s="415"/>
    </row>
    <row r="3" spans="1:10" s="11" customFormat="1" ht="15" customHeight="1">
      <c r="A3" s="418"/>
      <c r="B3" s="33" t="s">
        <v>156</v>
      </c>
      <c r="C3" s="33" t="s">
        <v>163</v>
      </c>
      <c r="D3" s="33" t="s">
        <v>157</v>
      </c>
      <c r="E3" s="33" t="s">
        <v>156</v>
      </c>
      <c r="F3" s="33" t="s">
        <v>163</v>
      </c>
      <c r="G3" s="33" t="s">
        <v>158</v>
      </c>
      <c r="H3" s="33" t="s">
        <v>156</v>
      </c>
      <c r="I3" s="36" t="s">
        <v>163</v>
      </c>
      <c r="J3" s="36" t="s">
        <v>158</v>
      </c>
    </row>
    <row r="4" spans="1:10" ht="15" customHeight="1">
      <c r="A4" s="314" t="s">
        <v>46</v>
      </c>
      <c r="B4" s="353">
        <v>48</v>
      </c>
      <c r="C4" s="353">
        <v>1180</v>
      </c>
      <c r="D4" s="353">
        <v>22641</v>
      </c>
      <c r="E4" s="353">
        <v>22</v>
      </c>
      <c r="F4" s="353">
        <v>715</v>
      </c>
      <c r="G4" s="353">
        <v>11723</v>
      </c>
      <c r="H4" s="353">
        <v>11</v>
      </c>
      <c r="I4" s="354">
        <v>706</v>
      </c>
      <c r="J4" s="354">
        <v>11507</v>
      </c>
    </row>
    <row r="5" spans="1:10" ht="15" customHeight="1">
      <c r="A5" s="355" t="s">
        <v>51</v>
      </c>
      <c r="B5" s="356">
        <v>7</v>
      </c>
      <c r="C5" s="356">
        <v>229</v>
      </c>
      <c r="D5" s="356">
        <v>4455</v>
      </c>
      <c r="E5" s="356">
        <v>5</v>
      </c>
      <c r="F5" s="356">
        <v>146</v>
      </c>
      <c r="G5" s="356">
        <v>2205</v>
      </c>
      <c r="H5" s="356">
        <v>2</v>
      </c>
      <c r="I5" s="357">
        <v>119</v>
      </c>
      <c r="J5" s="357">
        <v>1790</v>
      </c>
    </row>
    <row r="6" spans="1:10" ht="15" customHeight="1">
      <c r="A6" s="355" t="s">
        <v>52</v>
      </c>
      <c r="B6" s="356">
        <v>15</v>
      </c>
      <c r="C6" s="356">
        <v>432</v>
      </c>
      <c r="D6" s="356">
        <v>8550</v>
      </c>
      <c r="E6" s="356">
        <v>6</v>
      </c>
      <c r="F6" s="356">
        <v>252</v>
      </c>
      <c r="G6" s="356">
        <v>4428</v>
      </c>
      <c r="H6" s="356">
        <v>5</v>
      </c>
      <c r="I6" s="357">
        <v>322</v>
      </c>
      <c r="J6" s="357">
        <v>5630</v>
      </c>
    </row>
    <row r="7" spans="1:10" ht="15" customHeight="1">
      <c r="A7" s="355" t="s">
        <v>81</v>
      </c>
      <c r="B7" s="356">
        <v>74</v>
      </c>
      <c r="C7" s="356">
        <v>1489</v>
      </c>
      <c r="D7" s="356">
        <v>24965</v>
      </c>
      <c r="E7" s="356">
        <v>29</v>
      </c>
      <c r="F7" s="356">
        <v>845</v>
      </c>
      <c r="G7" s="356">
        <v>12846</v>
      </c>
      <c r="H7" s="356">
        <v>15</v>
      </c>
      <c r="I7" s="357">
        <v>700</v>
      </c>
      <c r="J7" s="357">
        <v>10258</v>
      </c>
    </row>
    <row r="8" spans="1:10" ht="15" customHeight="1">
      <c r="A8" s="355" t="s">
        <v>45</v>
      </c>
      <c r="B8" s="356">
        <v>21</v>
      </c>
      <c r="C8" s="356">
        <v>565</v>
      </c>
      <c r="D8" s="356">
        <v>11668</v>
      </c>
      <c r="E8" s="356">
        <v>8</v>
      </c>
      <c r="F8" s="356">
        <v>325</v>
      </c>
      <c r="G8" s="356">
        <v>5929</v>
      </c>
      <c r="H8" s="356">
        <v>5</v>
      </c>
      <c r="I8" s="357">
        <v>353</v>
      </c>
      <c r="J8" s="357">
        <v>5245</v>
      </c>
    </row>
    <row r="9" spans="1:10" ht="15" customHeight="1">
      <c r="A9" s="355" t="s">
        <v>53</v>
      </c>
      <c r="B9" s="356">
        <v>26</v>
      </c>
      <c r="C9" s="356">
        <v>560</v>
      </c>
      <c r="D9" s="356">
        <v>9875</v>
      </c>
      <c r="E9" s="356">
        <v>10</v>
      </c>
      <c r="F9" s="356">
        <v>324</v>
      </c>
      <c r="G9" s="356">
        <v>5158</v>
      </c>
      <c r="H9" s="356">
        <v>5</v>
      </c>
      <c r="I9" s="357">
        <v>273</v>
      </c>
      <c r="J9" s="357">
        <v>4209</v>
      </c>
    </row>
    <row r="10" spans="1:10" ht="15" customHeight="1">
      <c r="A10" s="355" t="s">
        <v>50</v>
      </c>
      <c r="B10" s="356">
        <v>7</v>
      </c>
      <c r="C10" s="356">
        <v>216</v>
      </c>
      <c r="D10" s="356">
        <v>4101</v>
      </c>
      <c r="E10" s="356">
        <v>3</v>
      </c>
      <c r="F10" s="356">
        <v>129</v>
      </c>
      <c r="G10" s="356">
        <v>2052</v>
      </c>
      <c r="H10" s="356">
        <v>2</v>
      </c>
      <c r="I10" s="357">
        <v>153</v>
      </c>
      <c r="J10" s="357">
        <v>2031</v>
      </c>
    </row>
    <row r="11" spans="1:10" ht="15" customHeight="1">
      <c r="A11" s="355" t="s">
        <v>49</v>
      </c>
      <c r="B11" s="356">
        <v>5</v>
      </c>
      <c r="C11" s="356">
        <v>157</v>
      </c>
      <c r="D11" s="356">
        <v>3030</v>
      </c>
      <c r="E11" s="356">
        <v>2</v>
      </c>
      <c r="F11" s="356">
        <v>89</v>
      </c>
      <c r="G11" s="356">
        <v>1480</v>
      </c>
      <c r="H11" s="356">
        <v>1</v>
      </c>
      <c r="I11" s="357">
        <v>47</v>
      </c>
      <c r="J11" s="357">
        <v>631</v>
      </c>
    </row>
    <row r="12" spans="1:10" ht="15" customHeight="1">
      <c r="A12" s="355" t="s">
        <v>202</v>
      </c>
      <c r="B12" s="356">
        <v>8</v>
      </c>
      <c r="C12" s="356">
        <v>229</v>
      </c>
      <c r="D12" s="356">
        <v>4565</v>
      </c>
      <c r="E12" s="356">
        <v>4</v>
      </c>
      <c r="F12" s="356">
        <v>142</v>
      </c>
      <c r="G12" s="356">
        <v>2259</v>
      </c>
      <c r="H12" s="356">
        <v>1</v>
      </c>
      <c r="I12" s="357">
        <v>61</v>
      </c>
      <c r="J12" s="357">
        <v>861</v>
      </c>
    </row>
    <row r="13" spans="1:10" ht="15" customHeight="1" thickBot="1">
      <c r="A13" s="345" t="s">
        <v>48</v>
      </c>
      <c r="B13" s="358">
        <v>6</v>
      </c>
      <c r="C13" s="358">
        <v>134</v>
      </c>
      <c r="D13" s="358">
        <v>2510</v>
      </c>
      <c r="E13" s="358">
        <v>3</v>
      </c>
      <c r="F13" s="358">
        <v>73</v>
      </c>
      <c r="G13" s="358">
        <v>1150</v>
      </c>
      <c r="H13" s="358">
        <v>1</v>
      </c>
      <c r="I13" s="359">
        <v>48</v>
      </c>
      <c r="J13" s="359">
        <v>714</v>
      </c>
    </row>
    <row r="14" spans="1:10" ht="12.75">
      <c r="A14" s="360" t="s">
        <v>201</v>
      </c>
      <c r="D14" s="361"/>
      <c r="E14" s="361"/>
      <c r="F14" s="361"/>
      <c r="G14" s="361"/>
      <c r="H14" s="362"/>
      <c r="I14" s="362"/>
      <c r="J14" s="362"/>
    </row>
    <row r="20" spans="5:6" ht="12.75">
      <c r="E20" s="363"/>
      <c r="F20" s="363"/>
    </row>
  </sheetData>
  <sheetProtection/>
  <mergeCells count="4">
    <mergeCell ref="A2:A3"/>
    <mergeCell ref="B2:D2"/>
    <mergeCell ref="E2:G2"/>
    <mergeCell ref="H2:J2"/>
  </mergeCells>
  <printOptions/>
  <pageMargins left="0.75" right="0.75" top="1" bottom="1" header="0.512" footer="0.512"/>
  <pageSetup horizontalDpi="300" verticalDpi="3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K41"/>
  <sheetViews>
    <sheetView view="pageBreakPreview" zoomScaleSheetLayoutView="100" zoomScalePageLayoutView="0" workbookViewId="0" topLeftCell="A1">
      <selection activeCell="A1" sqref="A1"/>
    </sheetView>
  </sheetViews>
  <sheetFormatPr defaultColWidth="8.796875" defaultRowHeight="19.5" customHeight="1"/>
  <cols>
    <col min="1" max="1" width="23.59765625" style="208" customWidth="1"/>
    <col min="2" max="3" width="14.296875" style="208" customWidth="1"/>
    <col min="4" max="4" width="19.296875" style="208" customWidth="1"/>
    <col min="5" max="11" width="14.296875" style="208" customWidth="1"/>
    <col min="12" max="16384" width="9.09765625" style="208" customWidth="1"/>
  </cols>
  <sheetData>
    <row r="1" s="16" customFormat="1" ht="21.75" customHeight="1">
      <c r="A1" s="56" t="s">
        <v>321</v>
      </c>
    </row>
    <row r="2" spans="1:11" ht="21.75" customHeight="1" thickBot="1">
      <c r="A2" s="57" t="s">
        <v>159</v>
      </c>
      <c r="K2" s="238" t="s">
        <v>47</v>
      </c>
    </row>
    <row r="3" spans="1:11" s="16" customFormat="1" ht="21.75" customHeight="1">
      <c r="A3" s="53"/>
      <c r="B3" s="37" t="s">
        <v>46</v>
      </c>
      <c r="C3" s="37" t="s">
        <v>51</v>
      </c>
      <c r="D3" s="37" t="s">
        <v>241</v>
      </c>
      <c r="E3" s="37" t="s">
        <v>81</v>
      </c>
      <c r="F3" s="38" t="s">
        <v>45</v>
      </c>
      <c r="G3" s="39" t="s">
        <v>320</v>
      </c>
      <c r="H3" s="39" t="s">
        <v>260</v>
      </c>
      <c r="I3" s="37" t="s">
        <v>261</v>
      </c>
      <c r="J3" s="38" t="s">
        <v>262</v>
      </c>
      <c r="K3" s="37" t="s">
        <v>263</v>
      </c>
    </row>
    <row r="4" spans="1:11" ht="21.75" customHeight="1">
      <c r="A4" s="364" t="s">
        <v>40</v>
      </c>
      <c r="B4" s="365">
        <v>63189912</v>
      </c>
      <c r="C4" s="366">
        <v>16454882</v>
      </c>
      <c r="D4" s="366">
        <v>32660554</v>
      </c>
      <c r="E4" s="366">
        <v>85859524</v>
      </c>
      <c r="F4" s="367">
        <v>34999180</v>
      </c>
      <c r="G4" s="368">
        <v>28332156</v>
      </c>
      <c r="H4" s="368">
        <v>11173197</v>
      </c>
      <c r="I4" s="366">
        <v>8116238</v>
      </c>
      <c r="J4" s="367">
        <v>12924855</v>
      </c>
      <c r="K4" s="366">
        <v>7656375</v>
      </c>
    </row>
    <row r="5" spans="1:11" ht="21.75" customHeight="1">
      <c r="A5" s="369" t="s">
        <v>12</v>
      </c>
      <c r="B5" s="365">
        <v>1006336</v>
      </c>
      <c r="C5" s="365">
        <v>263683</v>
      </c>
      <c r="D5" s="365">
        <v>445740</v>
      </c>
      <c r="E5" s="365">
        <v>1329513</v>
      </c>
      <c r="F5" s="370">
        <v>568006</v>
      </c>
      <c r="G5" s="371">
        <v>672063</v>
      </c>
      <c r="H5" s="371">
        <v>159468</v>
      </c>
      <c r="I5" s="365">
        <v>118452</v>
      </c>
      <c r="J5" s="370">
        <v>162819</v>
      </c>
      <c r="K5" s="365">
        <v>145982</v>
      </c>
    </row>
    <row r="6" spans="1:11" ht="21.75" customHeight="1">
      <c r="A6" s="369" t="s">
        <v>13</v>
      </c>
      <c r="B6" s="365">
        <v>225274</v>
      </c>
      <c r="C6" s="365">
        <v>41719</v>
      </c>
      <c r="D6" s="365">
        <v>98587</v>
      </c>
      <c r="E6" s="365">
        <v>279805</v>
      </c>
      <c r="F6" s="370">
        <v>111395</v>
      </c>
      <c r="G6" s="371">
        <v>92988</v>
      </c>
      <c r="H6" s="371">
        <v>42980</v>
      </c>
      <c r="I6" s="365">
        <v>23821</v>
      </c>
      <c r="J6" s="370">
        <v>39438</v>
      </c>
      <c r="K6" s="365">
        <v>20460</v>
      </c>
    </row>
    <row r="7" spans="1:11" ht="21.75" customHeight="1">
      <c r="A7" s="369" t="s">
        <v>85</v>
      </c>
      <c r="B7" s="365">
        <v>156613</v>
      </c>
      <c r="C7" s="365">
        <v>28987</v>
      </c>
      <c r="D7" s="365">
        <v>68525</v>
      </c>
      <c r="E7" s="365">
        <v>194523</v>
      </c>
      <c r="F7" s="370">
        <v>77436</v>
      </c>
      <c r="G7" s="371">
        <v>64617</v>
      </c>
      <c r="H7" s="371">
        <v>29870</v>
      </c>
      <c r="I7" s="365">
        <v>16558</v>
      </c>
      <c r="J7" s="370">
        <v>27417</v>
      </c>
      <c r="K7" s="365">
        <v>14223</v>
      </c>
    </row>
    <row r="8" spans="1:11" ht="21.75" customHeight="1">
      <c r="A8" s="369" t="s">
        <v>166</v>
      </c>
      <c r="B8" s="365">
        <v>37153</v>
      </c>
      <c r="C8" s="365">
        <v>6836</v>
      </c>
      <c r="D8" s="365">
        <v>16223</v>
      </c>
      <c r="E8" s="365">
        <v>46146</v>
      </c>
      <c r="F8" s="370">
        <v>18354</v>
      </c>
      <c r="G8" s="371">
        <v>15258</v>
      </c>
      <c r="H8" s="371">
        <v>7059</v>
      </c>
      <c r="I8" s="365">
        <v>3920</v>
      </c>
      <c r="J8" s="370">
        <v>6503</v>
      </c>
      <c r="K8" s="365">
        <v>3376</v>
      </c>
    </row>
    <row r="9" spans="1:11" ht="21.75" customHeight="1">
      <c r="A9" s="369" t="s">
        <v>167</v>
      </c>
      <c r="B9" s="365">
        <v>3634734</v>
      </c>
      <c r="C9" s="365">
        <v>763621</v>
      </c>
      <c r="D9" s="365">
        <v>1877845</v>
      </c>
      <c r="E9" s="365">
        <v>4719867</v>
      </c>
      <c r="F9" s="370">
        <v>1930680</v>
      </c>
      <c r="G9" s="371">
        <v>1680848</v>
      </c>
      <c r="H9" s="371">
        <v>602456</v>
      </c>
      <c r="I9" s="365">
        <v>424030</v>
      </c>
      <c r="J9" s="370">
        <v>648210</v>
      </c>
      <c r="K9" s="365">
        <v>390242</v>
      </c>
    </row>
    <row r="10" spans="1:11" ht="21.75" customHeight="1">
      <c r="A10" s="372" t="s">
        <v>14</v>
      </c>
      <c r="B10" s="365">
        <v>107717</v>
      </c>
      <c r="C10" s="373" t="s">
        <v>405</v>
      </c>
      <c r="D10" s="373" t="s">
        <v>230</v>
      </c>
      <c r="E10" s="373">
        <v>423234</v>
      </c>
      <c r="F10" s="374" t="s">
        <v>328</v>
      </c>
      <c r="G10" s="371">
        <v>35865</v>
      </c>
      <c r="H10" s="376" t="s">
        <v>230</v>
      </c>
      <c r="I10" s="376" t="s">
        <v>405</v>
      </c>
      <c r="J10" s="370">
        <v>18687</v>
      </c>
      <c r="K10" s="365">
        <v>21574</v>
      </c>
    </row>
    <row r="11" spans="1:11" ht="21.75" customHeight="1">
      <c r="A11" s="369" t="s">
        <v>15</v>
      </c>
      <c r="B11" s="365">
        <v>410044</v>
      </c>
      <c r="C11" s="365">
        <v>87054</v>
      </c>
      <c r="D11" s="365">
        <v>178543</v>
      </c>
      <c r="E11" s="365">
        <v>541440</v>
      </c>
      <c r="F11" s="370">
        <v>231418</v>
      </c>
      <c r="G11" s="371">
        <v>273882</v>
      </c>
      <c r="H11" s="371">
        <v>64967</v>
      </c>
      <c r="I11" s="365">
        <v>45362</v>
      </c>
      <c r="J11" s="370">
        <v>65604</v>
      </c>
      <c r="K11" s="365">
        <v>59559</v>
      </c>
    </row>
    <row r="12" spans="1:11" ht="21.75" customHeight="1">
      <c r="A12" s="369" t="s">
        <v>16</v>
      </c>
      <c r="B12" s="365">
        <v>907675</v>
      </c>
      <c r="C12" s="365">
        <v>205730</v>
      </c>
      <c r="D12" s="365">
        <v>343916</v>
      </c>
      <c r="E12" s="365">
        <v>1063582</v>
      </c>
      <c r="F12" s="370">
        <v>455490</v>
      </c>
      <c r="G12" s="371">
        <v>419232</v>
      </c>
      <c r="H12" s="371">
        <v>154143</v>
      </c>
      <c r="I12" s="365">
        <v>115853</v>
      </c>
      <c r="J12" s="370">
        <v>187264</v>
      </c>
      <c r="K12" s="365">
        <v>110253</v>
      </c>
    </row>
    <row r="13" spans="1:11" ht="21.75" customHeight="1">
      <c r="A13" s="369" t="s">
        <v>38</v>
      </c>
      <c r="B13" s="365">
        <v>2018185</v>
      </c>
      <c r="C13" s="365">
        <v>81166</v>
      </c>
      <c r="D13" s="365">
        <v>70001</v>
      </c>
      <c r="E13" s="365">
        <v>6730327</v>
      </c>
      <c r="F13" s="370">
        <v>225924</v>
      </c>
      <c r="G13" s="371">
        <v>3817288</v>
      </c>
      <c r="H13" s="371">
        <v>461016</v>
      </c>
      <c r="I13" s="365">
        <v>410119</v>
      </c>
      <c r="J13" s="370">
        <v>47667</v>
      </c>
      <c r="K13" s="365">
        <v>65500</v>
      </c>
    </row>
    <row r="14" spans="1:11" ht="21.75" customHeight="1">
      <c r="A14" s="369" t="s">
        <v>17</v>
      </c>
      <c r="B14" s="365">
        <v>70678</v>
      </c>
      <c r="C14" s="365">
        <v>12536</v>
      </c>
      <c r="D14" s="365">
        <v>30119</v>
      </c>
      <c r="E14" s="365">
        <v>72064</v>
      </c>
      <c r="F14" s="370">
        <v>37616</v>
      </c>
      <c r="G14" s="371">
        <v>30939</v>
      </c>
      <c r="H14" s="371">
        <v>12250</v>
      </c>
      <c r="I14" s="365">
        <v>6933</v>
      </c>
      <c r="J14" s="370">
        <v>9195</v>
      </c>
      <c r="K14" s="365">
        <v>5905</v>
      </c>
    </row>
    <row r="15" spans="1:11" ht="21.75" customHeight="1">
      <c r="A15" s="369" t="s">
        <v>18</v>
      </c>
      <c r="B15" s="365">
        <v>1596313</v>
      </c>
      <c r="C15" s="365">
        <v>67998</v>
      </c>
      <c r="D15" s="365">
        <v>349208</v>
      </c>
      <c r="E15" s="365">
        <v>994756</v>
      </c>
      <c r="F15" s="370">
        <v>703619</v>
      </c>
      <c r="G15" s="371">
        <v>782665</v>
      </c>
      <c r="H15" s="371">
        <v>314934</v>
      </c>
      <c r="I15" s="365">
        <v>150086</v>
      </c>
      <c r="J15" s="370">
        <v>246957</v>
      </c>
      <c r="K15" s="365">
        <v>185899</v>
      </c>
    </row>
    <row r="16" spans="1:11" ht="21.75" customHeight="1">
      <c r="A16" s="369" t="s">
        <v>19</v>
      </c>
      <c r="B16" s="365">
        <v>1903737</v>
      </c>
      <c r="C16" s="365">
        <v>595412</v>
      </c>
      <c r="D16" s="365">
        <v>1259418</v>
      </c>
      <c r="E16" s="365">
        <v>2894329</v>
      </c>
      <c r="F16" s="370">
        <v>1012562</v>
      </c>
      <c r="G16" s="371">
        <v>865276</v>
      </c>
      <c r="H16" s="371">
        <v>191600</v>
      </c>
      <c r="I16" s="365">
        <v>206901</v>
      </c>
      <c r="J16" s="370">
        <v>207420</v>
      </c>
      <c r="K16" s="365">
        <v>242051</v>
      </c>
    </row>
    <row r="17" spans="1:11" ht="21.75" customHeight="1">
      <c r="A17" s="369" t="s">
        <v>20</v>
      </c>
      <c r="B17" s="365">
        <v>13776699</v>
      </c>
      <c r="C17" s="365">
        <v>2685015</v>
      </c>
      <c r="D17" s="365">
        <v>4519493</v>
      </c>
      <c r="E17" s="365">
        <v>17178568</v>
      </c>
      <c r="F17" s="370">
        <v>6342578</v>
      </c>
      <c r="G17" s="371">
        <v>5147185</v>
      </c>
      <c r="H17" s="371">
        <v>2835729</v>
      </c>
      <c r="I17" s="365">
        <v>1547887</v>
      </c>
      <c r="J17" s="370">
        <v>1944247</v>
      </c>
      <c r="K17" s="365">
        <v>1736534</v>
      </c>
    </row>
    <row r="18" spans="1:11" ht="21.75" customHeight="1">
      <c r="A18" s="369" t="s">
        <v>39</v>
      </c>
      <c r="B18" s="365">
        <v>5963815</v>
      </c>
      <c r="C18" s="365">
        <v>1208868</v>
      </c>
      <c r="D18" s="365">
        <v>2334721</v>
      </c>
      <c r="E18" s="365">
        <v>8151705</v>
      </c>
      <c r="F18" s="370">
        <v>2936822</v>
      </c>
      <c r="G18" s="371">
        <v>3082758</v>
      </c>
      <c r="H18" s="371">
        <v>1313420</v>
      </c>
      <c r="I18" s="365">
        <v>833178</v>
      </c>
      <c r="J18" s="370">
        <v>949689</v>
      </c>
      <c r="K18" s="365">
        <v>624497</v>
      </c>
    </row>
    <row r="19" spans="1:11" ht="21.75" customHeight="1">
      <c r="A19" s="369" t="s">
        <v>21</v>
      </c>
      <c r="B19" s="365">
        <v>845160</v>
      </c>
      <c r="C19" s="365">
        <v>151594</v>
      </c>
      <c r="D19" s="365">
        <v>165527</v>
      </c>
      <c r="E19" s="365">
        <v>1022495</v>
      </c>
      <c r="F19" s="370">
        <v>427094</v>
      </c>
      <c r="G19" s="371">
        <v>76713</v>
      </c>
      <c r="H19" s="371">
        <v>38613</v>
      </c>
      <c r="I19" s="365">
        <v>29296</v>
      </c>
      <c r="J19" s="370">
        <v>57772</v>
      </c>
      <c r="K19" s="365">
        <v>27999</v>
      </c>
    </row>
    <row r="20" spans="1:11" ht="21.75" customHeight="1">
      <c r="A20" s="369" t="s">
        <v>91</v>
      </c>
      <c r="B20" s="365">
        <v>39719</v>
      </c>
      <c r="C20" s="365">
        <v>3676</v>
      </c>
      <c r="D20" s="365">
        <v>19564</v>
      </c>
      <c r="E20" s="365">
        <v>35224</v>
      </c>
      <c r="F20" s="370">
        <v>7194</v>
      </c>
      <c r="G20" s="371">
        <v>16757</v>
      </c>
      <c r="H20" s="371">
        <v>871</v>
      </c>
      <c r="I20" s="365">
        <v>100</v>
      </c>
      <c r="J20" s="370">
        <v>2694</v>
      </c>
      <c r="K20" s="365">
        <v>1318</v>
      </c>
    </row>
    <row r="21" spans="1:11" ht="21.75" customHeight="1">
      <c r="A21" s="369" t="s">
        <v>22</v>
      </c>
      <c r="B21" s="365">
        <v>4859864</v>
      </c>
      <c r="C21" s="365">
        <v>2566803</v>
      </c>
      <c r="D21" s="365">
        <v>59146</v>
      </c>
      <c r="E21" s="365">
        <v>12601709</v>
      </c>
      <c r="F21" s="370">
        <v>1149535</v>
      </c>
      <c r="G21" s="371">
        <v>295737</v>
      </c>
      <c r="H21" s="375">
        <v>175029</v>
      </c>
      <c r="I21" s="365">
        <v>304323</v>
      </c>
      <c r="J21" s="370">
        <v>4113868</v>
      </c>
      <c r="K21" s="365">
        <v>1698653</v>
      </c>
    </row>
    <row r="22" spans="1:11" ht="21.75" customHeight="1">
      <c r="A22" s="369" t="s">
        <v>23</v>
      </c>
      <c r="B22" s="365">
        <v>1539387</v>
      </c>
      <c r="C22" s="365">
        <v>1877491</v>
      </c>
      <c r="D22" s="365">
        <v>5178596</v>
      </c>
      <c r="E22" s="365">
        <v>6738883</v>
      </c>
      <c r="F22" s="370">
        <v>4069588</v>
      </c>
      <c r="G22" s="371">
        <v>2110091</v>
      </c>
      <c r="H22" s="371">
        <v>859694</v>
      </c>
      <c r="I22" s="365">
        <v>984291</v>
      </c>
      <c r="J22" s="370">
        <v>1757534</v>
      </c>
      <c r="K22" s="365">
        <v>943808</v>
      </c>
    </row>
    <row r="23" spans="1:11" ht="21.75" customHeight="1">
      <c r="A23" s="369" t="s">
        <v>24</v>
      </c>
      <c r="B23" s="365">
        <v>5245956</v>
      </c>
      <c r="C23" s="365">
        <v>784614</v>
      </c>
      <c r="D23" s="365">
        <v>2081838</v>
      </c>
      <c r="E23" s="365">
        <v>6795978</v>
      </c>
      <c r="F23" s="370">
        <v>2452908</v>
      </c>
      <c r="G23" s="371">
        <v>4276967</v>
      </c>
      <c r="H23" s="371">
        <v>801479</v>
      </c>
      <c r="I23" s="365">
        <v>340748</v>
      </c>
      <c r="J23" s="370">
        <v>822899</v>
      </c>
      <c r="K23" s="365">
        <v>472076</v>
      </c>
    </row>
    <row r="24" spans="1:11" ht="21.75" customHeight="1" thickBot="1">
      <c r="A24" s="377" t="s">
        <v>41</v>
      </c>
      <c r="B24" s="365">
        <v>4878900</v>
      </c>
      <c r="C24" s="378">
        <v>1227560</v>
      </c>
      <c r="D24" s="378">
        <v>841700</v>
      </c>
      <c r="E24" s="378">
        <v>12437099</v>
      </c>
      <c r="F24" s="379">
        <v>1858000</v>
      </c>
      <c r="G24" s="380">
        <v>2975800</v>
      </c>
      <c r="H24" s="380">
        <v>1585500</v>
      </c>
      <c r="I24" s="378">
        <v>600000</v>
      </c>
      <c r="J24" s="379">
        <v>504300</v>
      </c>
      <c r="K24" s="378">
        <v>455000</v>
      </c>
    </row>
    <row r="25" spans="1:11" ht="21.75" customHeight="1" thickBot="1">
      <c r="A25" s="381" t="s">
        <v>42</v>
      </c>
      <c r="B25" s="382">
        <v>112413872</v>
      </c>
      <c r="C25" s="378">
        <v>29115245</v>
      </c>
      <c r="D25" s="378">
        <v>52599264</v>
      </c>
      <c r="E25" s="378">
        <f>SUM(E4:E24)</f>
        <v>170110771</v>
      </c>
      <c r="F25" s="379">
        <f>SUM(F4:F24)</f>
        <v>59615399</v>
      </c>
      <c r="G25" s="380">
        <f>SUM(G4:G24)</f>
        <v>55065085</v>
      </c>
      <c r="H25" s="380">
        <v>20824275</v>
      </c>
      <c r="I25" s="378">
        <f>SUM(I4:I24)</f>
        <v>14278096</v>
      </c>
      <c r="J25" s="379">
        <v>24745039</v>
      </c>
      <c r="K25" s="378">
        <v>14881284</v>
      </c>
    </row>
    <row r="26" spans="1:11" ht="21.75" customHeight="1">
      <c r="A26" s="372"/>
      <c r="B26" s="304"/>
      <c r="C26" s="304"/>
      <c r="D26" s="304"/>
      <c r="E26" s="304"/>
      <c r="F26" s="304"/>
      <c r="G26" s="304"/>
      <c r="H26" s="304"/>
      <c r="I26" s="304"/>
      <c r="J26" s="304"/>
      <c r="K26" s="304"/>
    </row>
    <row r="27" spans="1:11" ht="21.75" customHeight="1" thickBot="1">
      <c r="A27" s="58" t="s">
        <v>160</v>
      </c>
      <c r="B27" s="304"/>
      <c r="C27" s="304"/>
      <c r="D27" s="304"/>
      <c r="E27" s="304"/>
      <c r="F27" s="304"/>
      <c r="G27" s="304"/>
      <c r="H27" s="304"/>
      <c r="I27" s="304"/>
      <c r="K27" s="308" t="s">
        <v>47</v>
      </c>
    </row>
    <row r="28" spans="1:11" ht="21.75" customHeight="1">
      <c r="A28" s="383" t="s">
        <v>25</v>
      </c>
      <c r="B28" s="384">
        <v>792557</v>
      </c>
      <c r="C28" s="384">
        <v>322039</v>
      </c>
      <c r="D28" s="384">
        <v>468453</v>
      </c>
      <c r="E28" s="384">
        <v>1006530</v>
      </c>
      <c r="F28" s="385">
        <v>487118</v>
      </c>
      <c r="G28" s="386">
        <v>477934</v>
      </c>
      <c r="H28" s="386">
        <v>317020</v>
      </c>
      <c r="I28" s="384">
        <v>199788</v>
      </c>
      <c r="J28" s="385">
        <v>220379</v>
      </c>
      <c r="K28" s="384">
        <v>163027</v>
      </c>
    </row>
    <row r="29" spans="1:11" ht="21.75" customHeight="1">
      <c r="A29" s="369" t="s">
        <v>26</v>
      </c>
      <c r="B29" s="365">
        <v>15216595</v>
      </c>
      <c r="C29" s="365">
        <v>4368824</v>
      </c>
      <c r="D29" s="365">
        <v>6322560</v>
      </c>
      <c r="E29" s="365">
        <v>29847119</v>
      </c>
      <c r="F29" s="370">
        <v>4981391</v>
      </c>
      <c r="G29" s="371">
        <v>7181062</v>
      </c>
      <c r="H29" s="371">
        <v>1847022</v>
      </c>
      <c r="I29" s="365">
        <v>1781211</v>
      </c>
      <c r="J29" s="370">
        <v>6183746</v>
      </c>
      <c r="K29" s="365">
        <v>3613334</v>
      </c>
    </row>
    <row r="30" spans="1:11" ht="21.75" customHeight="1">
      <c r="A30" s="369" t="s">
        <v>27</v>
      </c>
      <c r="B30" s="365">
        <v>38058121</v>
      </c>
      <c r="C30" s="365">
        <v>8255716</v>
      </c>
      <c r="D30" s="365">
        <v>14581380</v>
      </c>
      <c r="E30" s="365">
        <v>44226193</v>
      </c>
      <c r="F30" s="370">
        <v>18825450</v>
      </c>
      <c r="G30" s="371">
        <v>18310787</v>
      </c>
      <c r="H30" s="371">
        <v>7959033</v>
      </c>
      <c r="I30" s="365">
        <v>4966190</v>
      </c>
      <c r="J30" s="370">
        <v>5627584</v>
      </c>
      <c r="K30" s="365">
        <v>3705650</v>
      </c>
    </row>
    <row r="31" spans="1:11" ht="21.75" customHeight="1">
      <c r="A31" s="369" t="s">
        <v>28</v>
      </c>
      <c r="B31" s="365">
        <v>10982104</v>
      </c>
      <c r="C31" s="365">
        <v>3700131</v>
      </c>
      <c r="D31" s="365">
        <v>4683488</v>
      </c>
      <c r="E31" s="365">
        <v>14766099</v>
      </c>
      <c r="F31" s="370">
        <v>6582943</v>
      </c>
      <c r="G31" s="371">
        <v>5569657</v>
      </c>
      <c r="H31" s="371">
        <v>1842482</v>
      </c>
      <c r="I31" s="365">
        <v>1770940</v>
      </c>
      <c r="J31" s="370">
        <v>2792302</v>
      </c>
      <c r="K31" s="365">
        <v>1011126</v>
      </c>
    </row>
    <row r="32" spans="1:11" ht="21.75" customHeight="1">
      <c r="A32" s="369" t="s">
        <v>29</v>
      </c>
      <c r="B32" s="365">
        <v>419605</v>
      </c>
      <c r="C32" s="365">
        <v>119399</v>
      </c>
      <c r="D32" s="365">
        <v>221496</v>
      </c>
      <c r="E32" s="365">
        <v>1065960</v>
      </c>
      <c r="F32" s="370">
        <v>298309</v>
      </c>
      <c r="G32" s="371">
        <v>161184</v>
      </c>
      <c r="H32" s="371">
        <v>11396</v>
      </c>
      <c r="I32" s="365">
        <v>33685</v>
      </c>
      <c r="J32" s="374">
        <v>4268</v>
      </c>
      <c r="K32" s="365">
        <v>147680</v>
      </c>
    </row>
    <row r="33" spans="1:11" ht="21.75" customHeight="1">
      <c r="A33" s="369" t="s">
        <v>30</v>
      </c>
      <c r="B33" s="365">
        <v>1259343</v>
      </c>
      <c r="C33" s="365">
        <v>384727</v>
      </c>
      <c r="D33" s="365">
        <v>606542</v>
      </c>
      <c r="E33" s="365">
        <v>2382655</v>
      </c>
      <c r="F33" s="370">
        <v>1515828</v>
      </c>
      <c r="G33" s="371">
        <v>1530336</v>
      </c>
      <c r="H33" s="371">
        <v>94607</v>
      </c>
      <c r="I33" s="365">
        <v>112033</v>
      </c>
      <c r="J33" s="370">
        <v>374361</v>
      </c>
      <c r="K33" s="365">
        <v>497207</v>
      </c>
    </row>
    <row r="34" spans="1:11" ht="21.75" customHeight="1">
      <c r="A34" s="369" t="s">
        <v>31</v>
      </c>
      <c r="B34" s="365">
        <v>2428388</v>
      </c>
      <c r="C34" s="365">
        <v>443817</v>
      </c>
      <c r="D34" s="365">
        <v>1169232</v>
      </c>
      <c r="E34" s="365">
        <v>3581533</v>
      </c>
      <c r="F34" s="370">
        <v>864745</v>
      </c>
      <c r="G34" s="371">
        <v>1050278</v>
      </c>
      <c r="H34" s="371">
        <v>259465</v>
      </c>
      <c r="I34" s="365">
        <v>246990</v>
      </c>
      <c r="J34" s="370">
        <v>206185</v>
      </c>
      <c r="K34" s="365">
        <v>138168</v>
      </c>
    </row>
    <row r="35" spans="1:11" ht="21.75" customHeight="1">
      <c r="A35" s="369" t="s">
        <v>32</v>
      </c>
      <c r="B35" s="365">
        <v>16407904</v>
      </c>
      <c r="C35" s="365">
        <v>3347113</v>
      </c>
      <c r="D35" s="365">
        <v>7709877</v>
      </c>
      <c r="E35" s="365">
        <v>28098402</v>
      </c>
      <c r="F35" s="370">
        <v>9820569</v>
      </c>
      <c r="G35" s="371">
        <v>5419215</v>
      </c>
      <c r="H35" s="371">
        <v>3418527</v>
      </c>
      <c r="I35" s="365">
        <v>1095293</v>
      </c>
      <c r="J35" s="370">
        <v>2365329</v>
      </c>
      <c r="K35" s="365">
        <v>1496941</v>
      </c>
    </row>
    <row r="36" spans="1:11" ht="21.75" customHeight="1">
      <c r="A36" s="369" t="s">
        <v>33</v>
      </c>
      <c r="B36" s="365">
        <v>3581769</v>
      </c>
      <c r="C36" s="365">
        <v>988008</v>
      </c>
      <c r="D36" s="365">
        <v>1558062</v>
      </c>
      <c r="E36" s="365">
        <v>5983321</v>
      </c>
      <c r="F36" s="370">
        <v>1960804</v>
      </c>
      <c r="G36" s="371">
        <v>1788282</v>
      </c>
      <c r="H36" s="371">
        <v>658943</v>
      </c>
      <c r="I36" s="365">
        <v>476701</v>
      </c>
      <c r="J36" s="370">
        <v>763173</v>
      </c>
      <c r="K36" s="365">
        <v>680534</v>
      </c>
    </row>
    <row r="37" spans="1:11" ht="21.75" customHeight="1">
      <c r="A37" s="369" t="s">
        <v>34</v>
      </c>
      <c r="B37" s="365">
        <v>12242395</v>
      </c>
      <c r="C37" s="365">
        <v>3957907</v>
      </c>
      <c r="D37" s="365">
        <v>7479924</v>
      </c>
      <c r="E37" s="365">
        <v>21077032</v>
      </c>
      <c r="F37" s="370">
        <v>7603775</v>
      </c>
      <c r="G37" s="371">
        <v>5825105</v>
      </c>
      <c r="H37" s="371">
        <v>2125633</v>
      </c>
      <c r="I37" s="365">
        <v>1258435</v>
      </c>
      <c r="J37" s="370">
        <v>2786422</v>
      </c>
      <c r="K37" s="365">
        <v>1533081</v>
      </c>
    </row>
    <row r="38" spans="1:11" ht="21.75" customHeight="1">
      <c r="A38" s="369" t="s">
        <v>35</v>
      </c>
      <c r="B38" s="373">
        <v>58363</v>
      </c>
      <c r="C38" s="373" t="s">
        <v>230</v>
      </c>
      <c r="D38" s="373" t="s">
        <v>230</v>
      </c>
      <c r="E38" s="373">
        <v>276721</v>
      </c>
      <c r="F38" s="387">
        <v>0</v>
      </c>
      <c r="G38" s="388">
        <v>0</v>
      </c>
      <c r="H38" s="388">
        <v>0</v>
      </c>
      <c r="I38" s="373">
        <v>158</v>
      </c>
      <c r="J38" s="370">
        <v>0</v>
      </c>
      <c r="K38" s="365">
        <v>7210</v>
      </c>
    </row>
    <row r="39" spans="1:11" ht="21.75" customHeight="1">
      <c r="A39" s="369" t="s">
        <v>36</v>
      </c>
      <c r="B39" s="365">
        <v>6530958</v>
      </c>
      <c r="C39" s="365">
        <v>1709208</v>
      </c>
      <c r="D39" s="393">
        <v>2622428</v>
      </c>
      <c r="E39" s="365">
        <v>11136767</v>
      </c>
      <c r="F39" s="370">
        <v>3027793</v>
      </c>
      <c r="G39" s="371">
        <v>4848200</v>
      </c>
      <c r="H39" s="371">
        <v>1480716</v>
      </c>
      <c r="I39" s="365">
        <v>1412945</v>
      </c>
      <c r="J39" s="387">
        <v>1468830</v>
      </c>
      <c r="K39" s="365">
        <v>1199264</v>
      </c>
    </row>
    <row r="40" spans="1:11" ht="21.75" customHeight="1" thickBot="1">
      <c r="A40" s="369" t="s">
        <v>37</v>
      </c>
      <c r="B40" s="373" t="s">
        <v>231</v>
      </c>
      <c r="C40" s="373" t="s">
        <v>405</v>
      </c>
      <c r="D40" s="393">
        <v>1171</v>
      </c>
      <c r="E40" s="365">
        <v>74938</v>
      </c>
      <c r="F40" s="387">
        <v>0</v>
      </c>
      <c r="G40" s="388">
        <v>0</v>
      </c>
      <c r="H40" s="371">
        <v>0</v>
      </c>
      <c r="I40" s="373">
        <v>0</v>
      </c>
      <c r="J40" s="374">
        <v>0</v>
      </c>
      <c r="K40" s="365">
        <v>15841</v>
      </c>
    </row>
    <row r="41" spans="1:11" ht="21.75" customHeight="1" thickBot="1">
      <c r="A41" s="389" t="s">
        <v>43</v>
      </c>
      <c r="B41" s="382">
        <v>107978102</v>
      </c>
      <c r="C41" s="382">
        <v>27596889</v>
      </c>
      <c r="D41" s="382">
        <v>47424613</v>
      </c>
      <c r="E41" s="382">
        <v>163523270</v>
      </c>
      <c r="F41" s="390">
        <f>SUM(F28:F40)</f>
        <v>55968725</v>
      </c>
      <c r="G41" s="391">
        <f>SUM(G28:G40)</f>
        <v>52162040</v>
      </c>
      <c r="H41" s="391">
        <v>20014844</v>
      </c>
      <c r="I41" s="382">
        <f>SUM(I28:I40)</f>
        <v>13354369</v>
      </c>
      <c r="J41" s="382">
        <v>22792579</v>
      </c>
      <c r="K41" s="382">
        <v>14209063</v>
      </c>
    </row>
  </sheetData>
  <sheetProtection/>
  <printOptions/>
  <pageMargins left="0.75" right="0.75" top="1" bottom="1" header="0.512" footer="0.512"/>
  <pageSetup horizontalDpi="600" verticalDpi="600" orientation="portrait" paperSize="9" scale="78" r:id="rId1"/>
  <headerFooter alignWithMargins="0">
    <oddFooter>&amp;C-14-</oddFooter>
  </headerFooter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I13"/>
  <sheetViews>
    <sheetView view="pageBreakPreview" zoomScaleSheetLayoutView="100" zoomScalePageLayoutView="0" workbookViewId="0" topLeftCell="A1">
      <selection activeCell="A1" sqref="A1"/>
    </sheetView>
  </sheetViews>
  <sheetFormatPr defaultColWidth="11.296875" defaultRowHeight="12.75"/>
  <cols>
    <col min="1" max="1" width="11.296875" style="196" customWidth="1"/>
    <col min="2" max="8" width="11.09765625" style="196" customWidth="1"/>
    <col min="9" max="16384" width="11.296875" style="196" customWidth="1"/>
  </cols>
  <sheetData>
    <row r="1" s="154" customFormat="1" ht="18" customHeight="1">
      <c r="A1" s="153" t="s">
        <v>168</v>
      </c>
    </row>
    <row r="2" spans="1:8" s="201" customFormat="1" ht="18" customHeight="1" thickBot="1">
      <c r="A2" s="59" t="s">
        <v>93</v>
      </c>
      <c r="H2" s="202" t="s">
        <v>317</v>
      </c>
    </row>
    <row r="3" spans="1:8" s="4" customFormat="1" ht="18" customHeight="1">
      <c r="A3" s="19"/>
      <c r="B3" s="146" t="s">
        <v>95</v>
      </c>
      <c r="C3" s="146" t="s">
        <v>96</v>
      </c>
      <c r="D3" s="146" t="s">
        <v>97</v>
      </c>
      <c r="E3" s="146" t="s">
        <v>98</v>
      </c>
      <c r="F3" s="146" t="s">
        <v>99</v>
      </c>
      <c r="G3" s="146" t="s">
        <v>100</v>
      </c>
      <c r="H3" s="147" t="s">
        <v>101</v>
      </c>
    </row>
    <row r="4" spans="1:9" ht="18" customHeight="1">
      <c r="A4" s="203" t="s">
        <v>46</v>
      </c>
      <c r="B4" s="204">
        <v>387.24</v>
      </c>
      <c r="C4" s="204">
        <v>29.287</v>
      </c>
      <c r="D4" s="204">
        <v>10.768</v>
      </c>
      <c r="E4" s="204">
        <v>43.997</v>
      </c>
      <c r="F4" s="204">
        <v>98.276</v>
      </c>
      <c r="G4" s="205">
        <v>14.023</v>
      </c>
      <c r="H4" s="206">
        <v>190.88900000000004</v>
      </c>
      <c r="I4" s="207"/>
    </row>
    <row r="5" spans="1:9" ht="18" customHeight="1">
      <c r="A5" s="203" t="s">
        <v>51</v>
      </c>
      <c r="B5" s="204">
        <v>35.86</v>
      </c>
      <c r="C5" s="204">
        <v>3.89</v>
      </c>
      <c r="D5" s="204">
        <v>5.5</v>
      </c>
      <c r="E5" s="204">
        <v>14.76</v>
      </c>
      <c r="F5" s="118" t="s">
        <v>231</v>
      </c>
      <c r="G5" s="205">
        <v>3.1</v>
      </c>
      <c r="H5" s="206">
        <v>8.61</v>
      </c>
      <c r="I5" s="207"/>
    </row>
    <row r="6" spans="1:9" ht="18" customHeight="1">
      <c r="A6" s="197" t="s">
        <v>52</v>
      </c>
      <c r="B6" s="204">
        <v>50.45</v>
      </c>
      <c r="C6" s="204">
        <v>10.460592</v>
      </c>
      <c r="D6" s="204">
        <v>3.230969</v>
      </c>
      <c r="E6" s="204">
        <v>17.03976</v>
      </c>
      <c r="F6" s="204">
        <v>0.006695</v>
      </c>
      <c r="G6" s="204">
        <v>4.486719</v>
      </c>
      <c r="H6" s="206">
        <v>15.22</v>
      </c>
      <c r="I6" s="207"/>
    </row>
    <row r="7" spans="1:9" ht="18" customHeight="1">
      <c r="A7" s="203" t="s">
        <v>81</v>
      </c>
      <c r="B7" s="204">
        <v>918.47</v>
      </c>
      <c r="C7" s="204">
        <v>53.66</v>
      </c>
      <c r="D7" s="204">
        <v>24.87</v>
      </c>
      <c r="E7" s="204">
        <v>62.41</v>
      </c>
      <c r="F7" s="208">
        <v>248.84</v>
      </c>
      <c r="G7" s="204">
        <v>37.07</v>
      </c>
      <c r="H7" s="206">
        <v>491.62000000000006</v>
      </c>
      <c r="I7" s="207"/>
    </row>
    <row r="8" spans="1:9" ht="18" customHeight="1">
      <c r="A8" s="203" t="s">
        <v>45</v>
      </c>
      <c r="B8" s="204">
        <v>86.01</v>
      </c>
      <c r="C8" s="204">
        <v>32.02</v>
      </c>
      <c r="D8" s="204">
        <v>6.2</v>
      </c>
      <c r="E8" s="204">
        <v>23.26</v>
      </c>
      <c r="F8" s="204">
        <v>0.16</v>
      </c>
      <c r="G8" s="204">
        <v>4.02</v>
      </c>
      <c r="H8" s="206">
        <f>B8-(SUM(C8:G8))</f>
        <v>20.35000000000001</v>
      </c>
      <c r="I8" s="207"/>
    </row>
    <row r="9" spans="1:9" ht="18" customHeight="1">
      <c r="A9" s="197" t="s">
        <v>53</v>
      </c>
      <c r="B9" s="209">
        <v>160.34</v>
      </c>
      <c r="C9" s="209">
        <v>36.07</v>
      </c>
      <c r="D9" s="209">
        <v>22.28</v>
      </c>
      <c r="E9" s="209">
        <v>28.02</v>
      </c>
      <c r="F9" s="209">
        <v>12.98</v>
      </c>
      <c r="G9" s="209">
        <v>9.33</v>
      </c>
      <c r="H9" s="210">
        <v>51.66</v>
      </c>
      <c r="I9" s="207"/>
    </row>
    <row r="10" spans="1:9" ht="18" customHeight="1">
      <c r="A10" s="203" t="s">
        <v>50</v>
      </c>
      <c r="B10" s="204">
        <v>16.34</v>
      </c>
      <c r="C10" s="204">
        <v>3.6</v>
      </c>
      <c r="D10" s="204">
        <v>0.73</v>
      </c>
      <c r="E10" s="204">
        <v>6.25</v>
      </c>
      <c r="F10" s="204">
        <v>0.02</v>
      </c>
      <c r="G10" s="204">
        <v>1.2</v>
      </c>
      <c r="H10" s="206">
        <v>4.540000000000001</v>
      </c>
      <c r="I10" s="207"/>
    </row>
    <row r="11" spans="1:9" ht="18" customHeight="1">
      <c r="A11" s="203" t="s">
        <v>49</v>
      </c>
      <c r="B11" s="211">
        <v>13</v>
      </c>
      <c r="C11" s="211">
        <v>1.79</v>
      </c>
      <c r="D11" s="211">
        <v>0.51</v>
      </c>
      <c r="E11" s="211">
        <v>6.44</v>
      </c>
      <c r="F11" s="211">
        <v>0.02</v>
      </c>
      <c r="G11" s="211">
        <v>1.21</v>
      </c>
      <c r="H11" s="210">
        <v>3.030000000000001</v>
      </c>
      <c r="I11" s="207"/>
    </row>
    <row r="12" spans="1:9" ht="18" customHeight="1">
      <c r="A12" s="212" t="s">
        <v>202</v>
      </c>
      <c r="B12" s="213">
        <v>32.11</v>
      </c>
      <c r="C12" s="213">
        <v>4.52</v>
      </c>
      <c r="D12" s="213">
        <v>4.4</v>
      </c>
      <c r="E12" s="213">
        <v>9.09</v>
      </c>
      <c r="F12" s="213">
        <v>1.25</v>
      </c>
      <c r="G12" s="214">
        <v>2.39</v>
      </c>
      <c r="H12" s="206">
        <v>10.46</v>
      </c>
      <c r="I12" s="207"/>
    </row>
    <row r="13" spans="1:9" ht="18" customHeight="1" thickBot="1">
      <c r="A13" s="215" t="s">
        <v>48</v>
      </c>
      <c r="B13" s="216">
        <v>5678</v>
      </c>
      <c r="C13" s="216">
        <v>766</v>
      </c>
      <c r="D13" s="216">
        <v>389</v>
      </c>
      <c r="E13" s="216">
        <v>672</v>
      </c>
      <c r="F13" s="216">
        <v>2431</v>
      </c>
      <c r="G13" s="216">
        <v>760</v>
      </c>
      <c r="H13" s="392">
        <v>660</v>
      </c>
      <c r="I13" s="207"/>
    </row>
  </sheetData>
  <sheetProtection/>
  <printOptions/>
  <pageMargins left="0.75" right="0.75" top="1" bottom="1" header="0.512" footer="0.512"/>
  <pageSetup horizontalDpi="600" verticalDpi="600" orientation="portrait" paperSize="9" scale="97" r:id="rId1"/>
  <headerFooter alignWithMargins="0">
    <oddFooter>&amp;C-3-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O14"/>
  <sheetViews>
    <sheetView view="pageBreakPreview" zoomScaleSheetLayoutView="100" zoomScalePageLayoutView="0" workbookViewId="0" topLeftCell="A1">
      <selection activeCell="Q2" sqref="Q2"/>
    </sheetView>
  </sheetViews>
  <sheetFormatPr defaultColWidth="8.796875" defaultRowHeight="12.75"/>
  <cols>
    <col min="1" max="1" width="9.3984375" style="196" customWidth="1"/>
    <col min="2" max="2" width="6.69921875" style="196" customWidth="1"/>
    <col min="3" max="6" width="6.3984375" style="196" customWidth="1"/>
    <col min="7" max="7" width="6.69921875" style="196" customWidth="1"/>
    <col min="8" max="14" width="6.3984375" style="196" customWidth="1"/>
    <col min="15" max="16384" width="9.09765625" style="196" customWidth="1"/>
  </cols>
  <sheetData>
    <row r="1" spans="1:14" s="201" customFormat="1" ht="18" customHeight="1" thickBot="1">
      <c r="A1" s="59" t="s">
        <v>94</v>
      </c>
      <c r="N1" s="202" t="s">
        <v>377</v>
      </c>
    </row>
    <row r="2" spans="1:15" s="4" customFormat="1" ht="120" customHeight="1">
      <c r="A2" s="20"/>
      <c r="B2" s="29" t="s">
        <v>102</v>
      </c>
      <c r="C2" s="30" t="s">
        <v>82</v>
      </c>
      <c r="D2" s="30" t="s">
        <v>83</v>
      </c>
      <c r="E2" s="30" t="s">
        <v>103</v>
      </c>
      <c r="F2" s="30" t="s">
        <v>104</v>
      </c>
      <c r="G2" s="31" t="s">
        <v>84</v>
      </c>
      <c r="H2" s="31" t="s">
        <v>105</v>
      </c>
      <c r="I2" s="29" t="s">
        <v>106</v>
      </c>
      <c r="J2" s="31" t="s">
        <v>107</v>
      </c>
      <c r="K2" s="31" t="s">
        <v>108</v>
      </c>
      <c r="L2" s="29" t="s">
        <v>109</v>
      </c>
      <c r="M2" s="31" t="s">
        <v>110</v>
      </c>
      <c r="N2" s="32" t="s">
        <v>111</v>
      </c>
      <c r="O2" s="5"/>
    </row>
    <row r="3" spans="1:15" ht="18" customHeight="1">
      <c r="A3" s="217" t="s">
        <v>46</v>
      </c>
      <c r="B3" s="125">
        <v>5796</v>
      </c>
      <c r="C3" s="125">
        <v>333</v>
      </c>
      <c r="D3" s="125">
        <v>0</v>
      </c>
      <c r="E3" s="125">
        <v>821</v>
      </c>
      <c r="F3" s="125">
        <v>89</v>
      </c>
      <c r="G3" s="125">
        <v>1896</v>
      </c>
      <c r="H3" s="125">
        <v>47</v>
      </c>
      <c r="I3" s="125">
        <v>121</v>
      </c>
      <c r="J3" s="125">
        <v>340</v>
      </c>
      <c r="K3" s="125">
        <v>231</v>
      </c>
      <c r="L3" s="125">
        <v>945</v>
      </c>
      <c r="M3" s="125">
        <v>707</v>
      </c>
      <c r="N3" s="126">
        <v>266</v>
      </c>
      <c r="O3" s="218"/>
    </row>
    <row r="4" spans="1:15" ht="18" customHeight="1">
      <c r="A4" s="197" t="s">
        <v>77</v>
      </c>
      <c r="B4" s="118">
        <v>2117</v>
      </c>
      <c r="C4" s="118">
        <v>86</v>
      </c>
      <c r="D4" s="118" t="s">
        <v>231</v>
      </c>
      <c r="E4" s="118">
        <v>245</v>
      </c>
      <c r="F4" s="118">
        <v>29</v>
      </c>
      <c r="G4" s="118">
        <v>499</v>
      </c>
      <c r="H4" s="118">
        <v>19</v>
      </c>
      <c r="I4" s="118">
        <v>33</v>
      </c>
      <c r="J4" s="118">
        <v>111</v>
      </c>
      <c r="K4" s="118">
        <v>18</v>
      </c>
      <c r="L4" s="118">
        <v>390</v>
      </c>
      <c r="M4" s="118">
        <v>25</v>
      </c>
      <c r="N4" s="120">
        <v>662</v>
      </c>
      <c r="O4" s="218"/>
    </row>
    <row r="5" spans="1:15" ht="18" customHeight="1">
      <c r="A5" s="197" t="s">
        <v>52</v>
      </c>
      <c r="B5" s="118">
        <v>2347</v>
      </c>
      <c r="C5" s="118">
        <v>101</v>
      </c>
      <c r="D5" s="219">
        <v>0</v>
      </c>
      <c r="E5" s="118">
        <v>571</v>
      </c>
      <c r="F5" s="118">
        <v>56</v>
      </c>
      <c r="G5" s="118">
        <v>727</v>
      </c>
      <c r="H5" s="118">
        <v>141</v>
      </c>
      <c r="I5" s="219">
        <v>0</v>
      </c>
      <c r="J5" s="118">
        <v>100</v>
      </c>
      <c r="K5" s="118">
        <v>83</v>
      </c>
      <c r="L5" s="118">
        <v>171</v>
      </c>
      <c r="M5" s="118">
        <v>346</v>
      </c>
      <c r="N5" s="120">
        <v>51</v>
      </c>
      <c r="O5" s="218"/>
    </row>
    <row r="6" spans="1:15" ht="18" customHeight="1">
      <c r="A6" s="197" t="s">
        <v>81</v>
      </c>
      <c r="B6" s="118">
        <v>5188</v>
      </c>
      <c r="C6" s="118">
        <v>1127</v>
      </c>
      <c r="D6" s="118">
        <v>32</v>
      </c>
      <c r="E6" s="118">
        <v>945</v>
      </c>
      <c r="F6" s="118">
        <v>83</v>
      </c>
      <c r="G6" s="118">
        <v>1147</v>
      </c>
      <c r="H6" s="118">
        <v>101</v>
      </c>
      <c r="I6" s="118">
        <v>45</v>
      </c>
      <c r="J6" s="118">
        <v>145</v>
      </c>
      <c r="K6" s="118">
        <v>108</v>
      </c>
      <c r="L6" s="118">
        <v>370</v>
      </c>
      <c r="M6" s="118">
        <v>191</v>
      </c>
      <c r="N6" s="120">
        <v>894</v>
      </c>
      <c r="O6" s="218"/>
    </row>
    <row r="7" spans="1:15" ht="18" customHeight="1">
      <c r="A7" s="197" t="s">
        <v>45</v>
      </c>
      <c r="B7" s="118">
        <f>SUM(C7:N7)</f>
        <v>2154</v>
      </c>
      <c r="C7" s="118">
        <v>119</v>
      </c>
      <c r="D7" s="118" t="s">
        <v>322</v>
      </c>
      <c r="E7" s="118">
        <v>416</v>
      </c>
      <c r="F7" s="118">
        <v>29</v>
      </c>
      <c r="G7" s="118">
        <v>563</v>
      </c>
      <c r="H7" s="118" t="s">
        <v>323</v>
      </c>
      <c r="I7" s="118">
        <v>108</v>
      </c>
      <c r="J7" s="118">
        <v>113</v>
      </c>
      <c r="K7" s="118">
        <v>119</v>
      </c>
      <c r="L7" s="118">
        <v>107</v>
      </c>
      <c r="M7" s="118">
        <v>364</v>
      </c>
      <c r="N7" s="120">
        <v>216</v>
      </c>
      <c r="O7" s="218"/>
    </row>
    <row r="8" spans="1:15" ht="18" customHeight="1">
      <c r="A8" s="197" t="s">
        <v>53</v>
      </c>
      <c r="B8" s="220">
        <v>2831.6</v>
      </c>
      <c r="C8" s="220">
        <v>92.3</v>
      </c>
      <c r="D8" s="220">
        <v>79</v>
      </c>
      <c r="E8" s="220">
        <v>395</v>
      </c>
      <c r="F8" s="220">
        <v>32</v>
      </c>
      <c r="G8" s="220">
        <v>987</v>
      </c>
      <c r="H8" s="220">
        <v>70</v>
      </c>
      <c r="I8" s="220">
        <v>148</v>
      </c>
      <c r="J8" s="220">
        <v>94.3</v>
      </c>
      <c r="K8" s="220">
        <v>63</v>
      </c>
      <c r="L8" s="220">
        <v>327</v>
      </c>
      <c r="M8" s="220">
        <v>338</v>
      </c>
      <c r="N8" s="221">
        <v>206</v>
      </c>
      <c r="O8" s="218"/>
    </row>
    <row r="9" spans="1:15" ht="18" customHeight="1">
      <c r="A9" s="197" t="s">
        <v>50</v>
      </c>
      <c r="B9" s="118">
        <v>1081</v>
      </c>
      <c r="C9" s="118">
        <v>75</v>
      </c>
      <c r="D9" s="118">
        <v>0</v>
      </c>
      <c r="E9" s="118">
        <v>279</v>
      </c>
      <c r="F9" s="118">
        <v>7</v>
      </c>
      <c r="G9" s="118">
        <v>493</v>
      </c>
      <c r="H9" s="118">
        <v>15</v>
      </c>
      <c r="I9" s="118">
        <v>13</v>
      </c>
      <c r="J9" s="118">
        <v>26</v>
      </c>
      <c r="K9" s="118">
        <v>26</v>
      </c>
      <c r="L9" s="118">
        <v>58</v>
      </c>
      <c r="M9" s="118">
        <v>89</v>
      </c>
      <c r="N9" s="120">
        <v>0</v>
      </c>
      <c r="O9" s="218"/>
    </row>
    <row r="10" spans="1:15" ht="18" customHeight="1">
      <c r="A10" s="197" t="s">
        <v>49</v>
      </c>
      <c r="B10" s="220">
        <v>1017</v>
      </c>
      <c r="C10" s="220">
        <v>3</v>
      </c>
      <c r="D10" s="220" t="s">
        <v>231</v>
      </c>
      <c r="E10" s="220">
        <v>128</v>
      </c>
      <c r="F10" s="220">
        <v>6</v>
      </c>
      <c r="G10" s="220">
        <v>259</v>
      </c>
      <c r="H10" s="220">
        <v>27</v>
      </c>
      <c r="I10" s="220">
        <v>19</v>
      </c>
      <c r="J10" s="220">
        <v>19</v>
      </c>
      <c r="K10" s="220">
        <v>7</v>
      </c>
      <c r="L10" s="220">
        <v>330</v>
      </c>
      <c r="M10" s="220">
        <v>69</v>
      </c>
      <c r="N10" s="222">
        <v>150</v>
      </c>
      <c r="O10" s="218"/>
    </row>
    <row r="11" spans="1:14" ht="18" customHeight="1">
      <c r="A11" s="197" t="s">
        <v>202</v>
      </c>
      <c r="B11" s="118">
        <v>1057</v>
      </c>
      <c r="C11" s="118">
        <v>296</v>
      </c>
      <c r="D11" s="118">
        <v>19</v>
      </c>
      <c r="E11" s="118">
        <v>103</v>
      </c>
      <c r="F11" s="118">
        <v>31</v>
      </c>
      <c r="G11" s="118">
        <v>112</v>
      </c>
      <c r="H11" s="118">
        <v>42</v>
      </c>
      <c r="I11" s="118">
        <v>17</v>
      </c>
      <c r="J11" s="118">
        <v>34</v>
      </c>
      <c r="K11" s="118" t="s">
        <v>230</v>
      </c>
      <c r="L11" s="118">
        <v>12</v>
      </c>
      <c r="M11" s="118">
        <v>149</v>
      </c>
      <c r="N11" s="120">
        <v>242</v>
      </c>
    </row>
    <row r="12" spans="1:15" ht="18" customHeight="1" thickBot="1">
      <c r="A12" s="215" t="s">
        <v>48</v>
      </c>
      <c r="B12" s="223">
        <v>613</v>
      </c>
      <c r="C12" s="223">
        <v>67</v>
      </c>
      <c r="D12" s="223" t="s">
        <v>231</v>
      </c>
      <c r="E12" s="223">
        <v>97</v>
      </c>
      <c r="F12" s="223" t="s">
        <v>231</v>
      </c>
      <c r="G12" s="223">
        <v>161</v>
      </c>
      <c r="H12" s="223">
        <v>33</v>
      </c>
      <c r="I12" s="223" t="s">
        <v>231</v>
      </c>
      <c r="J12" s="223">
        <v>39</v>
      </c>
      <c r="K12" s="223">
        <v>29</v>
      </c>
      <c r="L12" s="223">
        <v>28</v>
      </c>
      <c r="M12" s="223">
        <v>79</v>
      </c>
      <c r="N12" s="224">
        <v>79</v>
      </c>
      <c r="O12" s="218"/>
    </row>
    <row r="13" spans="1:14" ht="18" customHeight="1">
      <c r="A13" s="196" t="s">
        <v>6</v>
      </c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</row>
    <row r="14" ht="12.75">
      <c r="A14" s="226"/>
    </row>
  </sheetData>
  <sheetProtection/>
  <printOptions/>
  <pageMargins left="0.75" right="0.75" top="1" bottom="1" header="0.512" footer="0.512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I21"/>
  <sheetViews>
    <sheetView view="pageBreakPreview" zoomScaleSheetLayoutView="100" zoomScalePageLayoutView="0" workbookViewId="0" topLeftCell="A1">
      <selection activeCell="K9" sqref="K9"/>
    </sheetView>
  </sheetViews>
  <sheetFormatPr defaultColWidth="8.796875" defaultRowHeight="12.75"/>
  <cols>
    <col min="1" max="1" width="9.69921875" style="196" customWidth="1"/>
    <col min="2" max="8" width="11.69921875" style="196" customWidth="1"/>
    <col min="9" max="16384" width="9.09765625" style="196" customWidth="1"/>
  </cols>
  <sheetData>
    <row r="1" s="3" customFormat="1" ht="18" customHeight="1">
      <c r="A1" s="153" t="s">
        <v>169</v>
      </c>
    </row>
    <row r="2" spans="1:8" ht="18" customHeight="1" thickBot="1">
      <c r="A2" s="59" t="s">
        <v>112</v>
      </c>
      <c r="H2" s="202" t="s">
        <v>378</v>
      </c>
    </row>
    <row r="3" spans="1:8" s="4" customFormat="1" ht="18" customHeight="1">
      <c r="A3" s="394"/>
      <c r="B3" s="412" t="s">
        <v>113</v>
      </c>
      <c r="C3" s="410" t="s">
        <v>114</v>
      </c>
      <c r="D3" s="411"/>
      <c r="E3" s="411"/>
      <c r="F3" s="411"/>
      <c r="G3" s="411"/>
      <c r="H3" s="411"/>
    </row>
    <row r="4" spans="1:8" s="4" customFormat="1" ht="18" customHeight="1">
      <c r="A4" s="395"/>
      <c r="B4" s="413"/>
      <c r="C4" s="397" t="s">
        <v>115</v>
      </c>
      <c r="D4" s="398" t="s">
        <v>116</v>
      </c>
      <c r="E4" s="399"/>
      <c r="F4" s="398" t="s">
        <v>117</v>
      </c>
      <c r="G4" s="400"/>
      <c r="H4" s="400"/>
    </row>
    <row r="5" spans="1:8" s="4" customFormat="1" ht="18" customHeight="1">
      <c r="A5" s="396"/>
      <c r="B5" s="414"/>
      <c r="C5" s="414"/>
      <c r="D5" s="152" t="s">
        <v>118</v>
      </c>
      <c r="E5" s="152" t="s">
        <v>119</v>
      </c>
      <c r="F5" s="152" t="s">
        <v>120</v>
      </c>
      <c r="G5" s="152" t="s">
        <v>44</v>
      </c>
      <c r="H5" s="151" t="s">
        <v>121</v>
      </c>
    </row>
    <row r="6" spans="1:9" ht="18" customHeight="1">
      <c r="A6" s="227" t="s">
        <v>46</v>
      </c>
      <c r="B6" s="228">
        <v>148621</v>
      </c>
      <c r="C6" s="228">
        <v>378217</v>
      </c>
      <c r="D6" s="228">
        <v>190815</v>
      </c>
      <c r="E6" s="228">
        <v>187402</v>
      </c>
      <c r="F6" s="228">
        <v>57756</v>
      </c>
      <c r="G6" s="228">
        <v>248966</v>
      </c>
      <c r="H6" s="229">
        <v>71495</v>
      </c>
      <c r="I6" s="230"/>
    </row>
    <row r="7" spans="1:9" ht="18" customHeight="1">
      <c r="A7" s="203" t="s">
        <v>51</v>
      </c>
      <c r="B7" s="219">
        <v>26369</v>
      </c>
      <c r="C7" s="219">
        <v>72529</v>
      </c>
      <c r="D7" s="219">
        <v>36972</v>
      </c>
      <c r="E7" s="219">
        <v>35557</v>
      </c>
      <c r="F7" s="219">
        <v>10901</v>
      </c>
      <c r="G7" s="219">
        <v>46747</v>
      </c>
      <c r="H7" s="231">
        <v>14881</v>
      </c>
      <c r="I7" s="230"/>
    </row>
    <row r="8" spans="1:9" ht="18" customHeight="1">
      <c r="A8" s="203" t="s">
        <v>52</v>
      </c>
      <c r="B8" s="232">
        <v>60817</v>
      </c>
      <c r="C8" s="219">
        <v>146742</v>
      </c>
      <c r="D8" s="219">
        <v>77122</v>
      </c>
      <c r="E8" s="219">
        <v>69620</v>
      </c>
      <c r="F8" s="219">
        <v>22451</v>
      </c>
      <c r="G8" s="219">
        <v>99741</v>
      </c>
      <c r="H8" s="231">
        <v>24550</v>
      </c>
      <c r="I8" s="230"/>
    </row>
    <row r="9" spans="1:9" ht="18" customHeight="1">
      <c r="A9" s="203" t="s">
        <v>81</v>
      </c>
      <c r="B9" s="219">
        <v>168212</v>
      </c>
      <c r="C9" s="219">
        <v>423744</v>
      </c>
      <c r="D9" s="219">
        <v>220954</v>
      </c>
      <c r="E9" s="219">
        <v>202790</v>
      </c>
      <c r="F9" s="219">
        <v>61690</v>
      </c>
      <c r="G9" s="219">
        <v>282563</v>
      </c>
      <c r="H9" s="231">
        <v>79491</v>
      </c>
      <c r="I9" s="230"/>
    </row>
    <row r="10" spans="1:9" ht="18" customHeight="1">
      <c r="A10" s="203" t="s">
        <v>45</v>
      </c>
      <c r="B10" s="219">
        <v>69153</v>
      </c>
      <c r="C10" s="219">
        <f>SUM(D10:E10)</f>
        <v>182371</v>
      </c>
      <c r="D10" s="219">
        <v>93398</v>
      </c>
      <c r="E10" s="219">
        <v>88973</v>
      </c>
      <c r="F10" s="219">
        <v>29861</v>
      </c>
      <c r="G10" s="219">
        <v>120985</v>
      </c>
      <c r="H10" s="231">
        <v>31525</v>
      </c>
      <c r="I10" s="230"/>
    </row>
    <row r="11" spans="1:9" ht="18" customHeight="1">
      <c r="A11" s="197" t="s">
        <v>53</v>
      </c>
      <c r="B11" s="233">
        <v>58152</v>
      </c>
      <c r="C11" s="233">
        <v>170036</v>
      </c>
      <c r="D11" s="233">
        <v>85531</v>
      </c>
      <c r="E11" s="233">
        <v>84505</v>
      </c>
      <c r="F11" s="233">
        <v>25020</v>
      </c>
      <c r="G11" s="233">
        <v>108567</v>
      </c>
      <c r="H11" s="234">
        <v>36449</v>
      </c>
      <c r="I11" s="230"/>
    </row>
    <row r="12" spans="1:9" ht="18" customHeight="1">
      <c r="A12" s="203" t="s">
        <v>50</v>
      </c>
      <c r="B12" s="219">
        <v>30004</v>
      </c>
      <c r="C12" s="219">
        <v>70642</v>
      </c>
      <c r="D12" s="219">
        <v>37044</v>
      </c>
      <c r="E12" s="219">
        <v>33598</v>
      </c>
      <c r="F12" s="219">
        <v>10731</v>
      </c>
      <c r="G12" s="219">
        <v>47917</v>
      </c>
      <c r="H12" s="231">
        <v>11993</v>
      </c>
      <c r="I12" s="230"/>
    </row>
    <row r="13" spans="1:9" ht="18" customHeight="1">
      <c r="A13" s="203" t="s">
        <v>49</v>
      </c>
      <c r="B13" s="233">
        <v>17611</v>
      </c>
      <c r="C13" s="233">
        <v>45875</v>
      </c>
      <c r="D13" s="233">
        <v>23777</v>
      </c>
      <c r="E13" s="233">
        <v>22098</v>
      </c>
      <c r="F13" s="233">
        <v>7688</v>
      </c>
      <c r="G13" s="233">
        <v>30229</v>
      </c>
      <c r="H13" s="234">
        <v>7958</v>
      </c>
      <c r="I13" s="230"/>
    </row>
    <row r="14" spans="1:9" ht="20.25" customHeight="1">
      <c r="A14" s="197" t="s">
        <v>202</v>
      </c>
      <c r="B14" s="219">
        <v>21967</v>
      </c>
      <c r="C14" s="219">
        <v>58935</v>
      </c>
      <c r="D14" s="219">
        <v>30355</v>
      </c>
      <c r="E14" s="219">
        <v>28580</v>
      </c>
      <c r="F14" s="219">
        <v>11082</v>
      </c>
      <c r="G14" s="219">
        <v>39343</v>
      </c>
      <c r="H14" s="231">
        <v>8510</v>
      </c>
      <c r="I14" s="230"/>
    </row>
    <row r="15" spans="1:9" ht="18" customHeight="1">
      <c r="A15" s="198" t="s">
        <v>48</v>
      </c>
      <c r="B15" s="235">
        <v>13394</v>
      </c>
      <c r="C15" s="235">
        <v>38543</v>
      </c>
      <c r="D15" s="235">
        <v>19380</v>
      </c>
      <c r="E15" s="235">
        <v>19163</v>
      </c>
      <c r="F15" s="235">
        <v>6598</v>
      </c>
      <c r="G15" s="235">
        <v>25053</v>
      </c>
      <c r="H15" s="236">
        <v>6892</v>
      </c>
      <c r="I15" s="230"/>
    </row>
    <row r="16" spans="1:8" ht="21" customHeight="1" thickBot="1">
      <c r="A16" s="103" t="s">
        <v>177</v>
      </c>
      <c r="B16" s="101">
        <f aca="true" t="shared" si="0" ref="B16:H16">SUM(B6:B15)</f>
        <v>614300</v>
      </c>
      <c r="C16" s="101">
        <f t="shared" si="0"/>
        <v>1587634</v>
      </c>
      <c r="D16" s="101">
        <f t="shared" si="0"/>
        <v>815348</v>
      </c>
      <c r="E16" s="101">
        <f t="shared" si="0"/>
        <v>772286</v>
      </c>
      <c r="F16" s="101">
        <f t="shared" si="0"/>
        <v>243778</v>
      </c>
      <c r="G16" s="101">
        <f t="shared" si="0"/>
        <v>1050111</v>
      </c>
      <c r="H16" s="102">
        <f t="shared" si="0"/>
        <v>293744</v>
      </c>
    </row>
    <row r="21" ht="12.75">
      <c r="G21" s="116"/>
    </row>
  </sheetData>
  <sheetProtection/>
  <mergeCells count="6">
    <mergeCell ref="C3:H3"/>
    <mergeCell ref="B3:B5"/>
    <mergeCell ref="A3:A5"/>
    <mergeCell ref="C4:C5"/>
    <mergeCell ref="D4:E4"/>
    <mergeCell ref="F4:H4"/>
  </mergeCells>
  <printOptions/>
  <pageMargins left="0.75" right="0.75" top="1" bottom="1" header="0.512" footer="0.512"/>
  <pageSetup horizontalDpi="600" verticalDpi="600" orientation="portrait" paperSize="9" scale="94" r:id="rId1"/>
  <headerFooter alignWithMargins="0">
    <oddFooter>&amp;C-4-</oddFooter>
  </headerFooter>
  <colBreaks count="1" manualBreakCount="1">
    <brk id="8" max="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2:I14"/>
  <sheetViews>
    <sheetView showGridLines="0" view="pageBreakPreview" zoomScaleSheetLayoutView="100" zoomScalePageLayoutView="0" workbookViewId="0" topLeftCell="A1">
      <selection activeCell="B4" sqref="B4"/>
    </sheetView>
  </sheetViews>
  <sheetFormatPr defaultColWidth="8.796875" defaultRowHeight="12.75"/>
  <cols>
    <col min="1" max="1" width="12.3984375" style="201" customWidth="1"/>
    <col min="2" max="8" width="11.69921875" style="201" customWidth="1"/>
    <col min="9" max="16384" width="9.09765625" style="201" customWidth="1"/>
  </cols>
  <sheetData>
    <row r="2" spans="1:8" ht="18" customHeight="1" thickBot="1">
      <c r="A2" s="16" t="s">
        <v>264</v>
      </c>
      <c r="B2" s="208"/>
      <c r="C2" s="208"/>
      <c r="D2" s="208"/>
      <c r="E2" s="208"/>
      <c r="F2" s="208"/>
      <c r="G2" s="208"/>
      <c r="H2" s="238" t="s">
        <v>379</v>
      </c>
    </row>
    <row r="3" spans="1:8" s="59" customFormat="1" ht="18" customHeight="1">
      <c r="A3" s="106"/>
      <c r="B3" s="130" t="s">
        <v>198</v>
      </c>
      <c r="C3" s="104" t="s">
        <v>265</v>
      </c>
      <c r="D3" s="104" t="s">
        <v>178</v>
      </c>
      <c r="E3" s="104" t="s">
        <v>179</v>
      </c>
      <c r="F3" s="104" t="s">
        <v>266</v>
      </c>
      <c r="G3" s="104" t="s">
        <v>267</v>
      </c>
      <c r="H3" s="105" t="s">
        <v>180</v>
      </c>
    </row>
    <row r="4" spans="1:9" ht="18.75" customHeight="1">
      <c r="A4" s="239" t="s">
        <v>46</v>
      </c>
      <c r="B4" s="228">
        <v>9114</v>
      </c>
      <c r="C4" s="228">
        <v>3356</v>
      </c>
      <c r="D4" s="228">
        <v>1521</v>
      </c>
      <c r="E4" s="228">
        <v>1720</v>
      </c>
      <c r="F4" s="228">
        <v>1477</v>
      </c>
      <c r="G4" s="228">
        <v>126</v>
      </c>
      <c r="H4" s="229">
        <v>914</v>
      </c>
      <c r="I4" s="240"/>
    </row>
    <row r="5" spans="1:9" ht="18.75" customHeight="1">
      <c r="A5" s="131" t="s">
        <v>51</v>
      </c>
      <c r="B5" s="219">
        <v>2915</v>
      </c>
      <c r="C5" s="219">
        <v>1619</v>
      </c>
      <c r="D5" s="219">
        <v>81</v>
      </c>
      <c r="E5" s="219">
        <v>346</v>
      </c>
      <c r="F5" s="219">
        <v>306</v>
      </c>
      <c r="G5" s="219">
        <v>153</v>
      </c>
      <c r="H5" s="231">
        <v>410</v>
      </c>
      <c r="I5" s="240"/>
    </row>
    <row r="6" spans="1:9" ht="18.75" customHeight="1">
      <c r="A6" s="131" t="s">
        <v>52</v>
      </c>
      <c r="B6" s="219">
        <v>3596</v>
      </c>
      <c r="C6" s="219">
        <v>812</v>
      </c>
      <c r="D6" s="219">
        <v>325</v>
      </c>
      <c r="E6" s="219">
        <v>940</v>
      </c>
      <c r="F6" s="219">
        <v>960</v>
      </c>
      <c r="G6" s="219">
        <v>53</v>
      </c>
      <c r="H6" s="231">
        <v>506</v>
      </c>
      <c r="I6" s="240"/>
    </row>
    <row r="7" spans="1:9" ht="18.75" customHeight="1">
      <c r="A7" s="131" t="s">
        <v>81</v>
      </c>
      <c r="B7" s="219">
        <v>14143</v>
      </c>
      <c r="C7" s="219">
        <v>6062</v>
      </c>
      <c r="D7" s="219">
        <v>1375</v>
      </c>
      <c r="E7" s="219">
        <v>2869</v>
      </c>
      <c r="F7" s="219">
        <v>1217</v>
      </c>
      <c r="G7" s="219">
        <v>686</v>
      </c>
      <c r="H7" s="231">
        <v>1934</v>
      </c>
      <c r="I7" s="240"/>
    </row>
    <row r="8" spans="1:9" ht="18.75" customHeight="1">
      <c r="A8" s="131" t="s">
        <v>45</v>
      </c>
      <c r="B8" s="219">
        <f>SUM(C8:H8)</f>
        <v>5391</v>
      </c>
      <c r="C8" s="241">
        <v>1859</v>
      </c>
      <c r="D8" s="219">
        <v>351</v>
      </c>
      <c r="E8" s="219">
        <v>1041</v>
      </c>
      <c r="F8" s="219">
        <v>1358</v>
      </c>
      <c r="G8" s="219">
        <v>126</v>
      </c>
      <c r="H8" s="231">
        <v>656</v>
      </c>
      <c r="I8" s="240"/>
    </row>
    <row r="9" spans="1:9" ht="18.75" customHeight="1">
      <c r="A9" s="131" t="s">
        <v>53</v>
      </c>
      <c r="B9" s="219">
        <v>5818</v>
      </c>
      <c r="C9" s="219">
        <v>2695</v>
      </c>
      <c r="D9" s="219">
        <v>350</v>
      </c>
      <c r="E9" s="219">
        <v>774</v>
      </c>
      <c r="F9" s="219">
        <v>756</v>
      </c>
      <c r="G9" s="219">
        <v>376</v>
      </c>
      <c r="H9" s="231">
        <v>867</v>
      </c>
      <c r="I9" s="240"/>
    </row>
    <row r="10" spans="1:9" ht="18.75" customHeight="1">
      <c r="A10" s="131" t="s">
        <v>50</v>
      </c>
      <c r="B10" s="219">
        <v>4174</v>
      </c>
      <c r="C10" s="219">
        <v>2705</v>
      </c>
      <c r="D10" s="219">
        <v>145</v>
      </c>
      <c r="E10" s="219">
        <v>405</v>
      </c>
      <c r="F10" s="219">
        <v>352</v>
      </c>
      <c r="G10" s="219">
        <v>214</v>
      </c>
      <c r="H10" s="231">
        <v>353</v>
      </c>
      <c r="I10" s="240"/>
    </row>
    <row r="11" spans="1:9" ht="18.75" customHeight="1">
      <c r="A11" s="131" t="s">
        <v>49</v>
      </c>
      <c r="B11" s="219">
        <v>2203</v>
      </c>
      <c r="C11" s="219">
        <v>1301</v>
      </c>
      <c r="D11" s="219">
        <v>154</v>
      </c>
      <c r="E11" s="219">
        <v>249</v>
      </c>
      <c r="F11" s="219">
        <v>207</v>
      </c>
      <c r="G11" s="219">
        <v>81</v>
      </c>
      <c r="H11" s="231">
        <v>211</v>
      </c>
      <c r="I11" s="240"/>
    </row>
    <row r="12" spans="1:9" ht="18.75" customHeight="1">
      <c r="A12" s="131" t="s">
        <v>202</v>
      </c>
      <c r="B12" s="219">
        <f>SUM(C12:H12)</f>
        <v>1428</v>
      </c>
      <c r="C12" s="219">
        <v>503</v>
      </c>
      <c r="D12" s="219">
        <v>144</v>
      </c>
      <c r="E12" s="219">
        <v>329</v>
      </c>
      <c r="F12" s="219">
        <v>176</v>
      </c>
      <c r="G12" s="219">
        <v>41</v>
      </c>
      <c r="H12" s="231">
        <v>235</v>
      </c>
      <c r="I12" s="240"/>
    </row>
    <row r="13" spans="1:9" ht="18.75" customHeight="1">
      <c r="A13" s="131" t="s">
        <v>48</v>
      </c>
      <c r="B13" s="235">
        <v>720</v>
      </c>
      <c r="C13" s="219">
        <v>192</v>
      </c>
      <c r="D13" s="219">
        <v>28</v>
      </c>
      <c r="E13" s="219">
        <v>173</v>
      </c>
      <c r="F13" s="219">
        <v>165</v>
      </c>
      <c r="G13" s="219">
        <v>16</v>
      </c>
      <c r="H13" s="231">
        <v>146</v>
      </c>
      <c r="I13" s="240"/>
    </row>
    <row r="14" spans="1:8" s="60" customFormat="1" ht="18.75" customHeight="1" thickBot="1">
      <c r="A14" s="242" t="s">
        <v>177</v>
      </c>
      <c r="B14" s="237">
        <f>SUM(C14:H14)</f>
        <v>49502</v>
      </c>
      <c r="C14" s="115">
        <f aca="true" t="shared" si="0" ref="C14:H14">SUM(C4:C13)</f>
        <v>21104</v>
      </c>
      <c r="D14" s="115">
        <f t="shared" si="0"/>
        <v>4474</v>
      </c>
      <c r="E14" s="115">
        <f t="shared" si="0"/>
        <v>8846</v>
      </c>
      <c r="F14" s="115">
        <f t="shared" si="0"/>
        <v>6974</v>
      </c>
      <c r="G14" s="115">
        <f t="shared" si="0"/>
        <v>1872</v>
      </c>
      <c r="H14" s="115">
        <f t="shared" si="0"/>
        <v>6232</v>
      </c>
    </row>
  </sheetData>
  <sheetProtection/>
  <printOptions/>
  <pageMargins left="0.75" right="0.75" top="1" bottom="1" header="0.512" footer="0.512"/>
  <pageSetup horizontalDpi="600" verticalDpi="600" orientation="portrait" paperSize="9" scale="93" r:id="rId1"/>
  <headerFooter alignWithMargins="0">
    <oddFooter>&amp;C-4-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L44"/>
  <sheetViews>
    <sheetView view="pageBreakPreview" zoomScaleSheetLayoutView="100" zoomScalePageLayoutView="0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20" sqref="M20"/>
    </sheetView>
  </sheetViews>
  <sheetFormatPr defaultColWidth="8.796875" defaultRowHeight="12.75"/>
  <cols>
    <col min="1" max="1" width="7.69921875" style="116" customWidth="1"/>
    <col min="2" max="2" width="9.09765625" style="116" customWidth="1"/>
    <col min="3" max="7" width="9.296875" style="116" bestFit="1" customWidth="1"/>
    <col min="8" max="8" width="10.09765625" style="116" customWidth="1"/>
    <col min="9" max="9" width="9.69921875" style="116" bestFit="1" customWidth="1"/>
    <col min="10" max="10" width="9.296875" style="116" bestFit="1" customWidth="1"/>
    <col min="11" max="16384" width="9.09765625" style="116" customWidth="1"/>
  </cols>
  <sheetData>
    <row r="1" spans="1:10" ht="18" customHeight="1" thickBot="1">
      <c r="A1" s="11" t="s">
        <v>181</v>
      </c>
      <c r="J1" s="114" t="s">
        <v>319</v>
      </c>
    </row>
    <row r="2" spans="1:10" s="11" customFormat="1" ht="20.25" customHeight="1">
      <c r="A2" s="417"/>
      <c r="B2" s="406" t="s">
        <v>122</v>
      </c>
      <c r="C2" s="406" t="s">
        <v>123</v>
      </c>
      <c r="D2" s="406"/>
      <c r="E2" s="406"/>
      <c r="F2" s="406" t="s">
        <v>124</v>
      </c>
      <c r="G2" s="406"/>
      <c r="H2" s="406"/>
      <c r="I2" s="415"/>
      <c r="J2" s="415" t="s">
        <v>125</v>
      </c>
    </row>
    <row r="3" spans="1:10" s="11" customFormat="1" ht="30" customHeight="1">
      <c r="A3" s="418"/>
      <c r="B3" s="407"/>
      <c r="C3" s="33" t="s">
        <v>126</v>
      </c>
      <c r="D3" s="33" t="s">
        <v>127</v>
      </c>
      <c r="E3" s="34" t="s">
        <v>128</v>
      </c>
      <c r="F3" s="33" t="s">
        <v>129</v>
      </c>
      <c r="G3" s="33" t="s">
        <v>130</v>
      </c>
      <c r="H3" s="34" t="s">
        <v>200</v>
      </c>
      <c r="I3" s="35" t="s">
        <v>128</v>
      </c>
      <c r="J3" s="416"/>
    </row>
    <row r="4" spans="1:12" ht="18" customHeight="1">
      <c r="A4" s="401" t="s">
        <v>75</v>
      </c>
      <c r="B4" s="117" t="s">
        <v>88</v>
      </c>
      <c r="C4" s="118">
        <v>3873</v>
      </c>
      <c r="D4" s="118">
        <v>2026</v>
      </c>
      <c r="E4" s="118">
        <f aca="true" t="shared" si="0" ref="E4:E12">C4-D4</f>
        <v>1847</v>
      </c>
      <c r="F4" s="118">
        <v>14998</v>
      </c>
      <c r="G4" s="118">
        <v>13474</v>
      </c>
      <c r="H4" s="119">
        <v>-7</v>
      </c>
      <c r="I4" s="120">
        <f aca="true" t="shared" si="1" ref="I4:I25">F4-G4+H4</f>
        <v>1517</v>
      </c>
      <c r="J4" s="120">
        <f aca="true" t="shared" si="2" ref="J4:J17">E4+I4</f>
        <v>3364</v>
      </c>
      <c r="L4" s="121"/>
    </row>
    <row r="5" spans="1:10" ht="18" customHeight="1">
      <c r="A5" s="404"/>
      <c r="B5" s="117" t="s">
        <v>89</v>
      </c>
      <c r="C5" s="118">
        <v>3736</v>
      </c>
      <c r="D5" s="118">
        <v>2459</v>
      </c>
      <c r="E5" s="118">
        <f t="shared" si="0"/>
        <v>1277</v>
      </c>
      <c r="F5" s="118">
        <v>17840</v>
      </c>
      <c r="G5" s="118">
        <v>16116</v>
      </c>
      <c r="H5" s="118">
        <v>145</v>
      </c>
      <c r="I5" s="120">
        <f t="shared" si="1"/>
        <v>1869</v>
      </c>
      <c r="J5" s="120">
        <f t="shared" si="2"/>
        <v>3146</v>
      </c>
    </row>
    <row r="6" spans="1:10" ht="18" customHeight="1">
      <c r="A6" s="404"/>
      <c r="B6" s="122" t="s">
        <v>206</v>
      </c>
      <c r="C6" s="123">
        <v>3954</v>
      </c>
      <c r="D6" s="123">
        <v>2715</v>
      </c>
      <c r="E6" s="123">
        <f t="shared" si="0"/>
        <v>1239</v>
      </c>
      <c r="F6" s="123">
        <v>13114</v>
      </c>
      <c r="G6" s="123">
        <v>14426</v>
      </c>
      <c r="H6" s="123">
        <v>-63</v>
      </c>
      <c r="I6" s="124">
        <f t="shared" si="1"/>
        <v>-1375</v>
      </c>
      <c r="J6" s="124">
        <f>E6+I6</f>
        <v>-136</v>
      </c>
    </row>
    <row r="7" spans="1:10" ht="18" customHeight="1">
      <c r="A7" s="405"/>
      <c r="B7" s="122" t="s">
        <v>318</v>
      </c>
      <c r="C7" s="123">
        <v>3849</v>
      </c>
      <c r="D7" s="123">
        <v>2688</v>
      </c>
      <c r="E7" s="123">
        <v>1161</v>
      </c>
      <c r="F7" s="123">
        <v>13300</v>
      </c>
      <c r="G7" s="123">
        <v>13568</v>
      </c>
      <c r="H7" s="123">
        <v>-633</v>
      </c>
      <c r="I7" s="124">
        <v>-901</v>
      </c>
      <c r="J7" s="124">
        <v>260</v>
      </c>
    </row>
    <row r="8" spans="1:10" ht="18" customHeight="1">
      <c r="A8" s="401" t="s">
        <v>87</v>
      </c>
      <c r="B8" s="117" t="s">
        <v>88</v>
      </c>
      <c r="C8" s="118">
        <v>773</v>
      </c>
      <c r="D8" s="118">
        <v>481</v>
      </c>
      <c r="E8" s="118">
        <f t="shared" si="0"/>
        <v>292</v>
      </c>
      <c r="F8" s="118">
        <v>2426</v>
      </c>
      <c r="G8" s="118">
        <v>2502</v>
      </c>
      <c r="H8" s="118">
        <v>3</v>
      </c>
      <c r="I8" s="120">
        <f t="shared" si="1"/>
        <v>-73</v>
      </c>
      <c r="J8" s="120">
        <f t="shared" si="2"/>
        <v>219</v>
      </c>
    </row>
    <row r="9" spans="1:10" ht="18" customHeight="1">
      <c r="A9" s="404"/>
      <c r="B9" s="117" t="s">
        <v>89</v>
      </c>
      <c r="C9" s="118">
        <v>706</v>
      </c>
      <c r="D9" s="118">
        <v>543</v>
      </c>
      <c r="E9" s="118">
        <f t="shared" si="0"/>
        <v>163</v>
      </c>
      <c r="F9" s="118">
        <v>3470</v>
      </c>
      <c r="G9" s="118">
        <v>2891</v>
      </c>
      <c r="H9" s="118">
        <f>28-36</f>
        <v>-8</v>
      </c>
      <c r="I9" s="120">
        <f t="shared" si="1"/>
        <v>571</v>
      </c>
      <c r="J9" s="120">
        <f t="shared" si="2"/>
        <v>734</v>
      </c>
    </row>
    <row r="10" spans="1:10" ht="18" customHeight="1">
      <c r="A10" s="404"/>
      <c r="B10" s="122" t="s">
        <v>206</v>
      </c>
      <c r="C10" s="123">
        <v>732</v>
      </c>
      <c r="D10" s="123">
        <v>608</v>
      </c>
      <c r="E10" s="123">
        <f t="shared" si="0"/>
        <v>124</v>
      </c>
      <c r="F10" s="123">
        <v>2440</v>
      </c>
      <c r="G10" s="123">
        <v>2789</v>
      </c>
      <c r="H10" s="123">
        <f>21-25</f>
        <v>-4</v>
      </c>
      <c r="I10" s="124">
        <f t="shared" si="1"/>
        <v>-353</v>
      </c>
      <c r="J10" s="124">
        <f>E10+I10</f>
        <v>-229</v>
      </c>
    </row>
    <row r="11" spans="1:10" ht="18" customHeight="1">
      <c r="A11" s="405"/>
      <c r="B11" s="122" t="s">
        <v>318</v>
      </c>
      <c r="C11" s="123">
        <v>663</v>
      </c>
      <c r="D11" s="123">
        <v>668</v>
      </c>
      <c r="E11" s="123">
        <v>-5</v>
      </c>
      <c r="F11" s="123">
        <v>2609</v>
      </c>
      <c r="G11" s="123">
        <v>2683</v>
      </c>
      <c r="H11" s="123">
        <v>-417</v>
      </c>
      <c r="I11" s="124">
        <v>-491</v>
      </c>
      <c r="J11" s="124">
        <v>-496</v>
      </c>
    </row>
    <row r="12" spans="1:10" ht="18" customHeight="1">
      <c r="A12" s="401" t="s">
        <v>74</v>
      </c>
      <c r="B12" s="117" t="s">
        <v>88</v>
      </c>
      <c r="C12" s="118">
        <v>1833</v>
      </c>
      <c r="D12" s="118">
        <v>649</v>
      </c>
      <c r="E12" s="118">
        <f t="shared" si="0"/>
        <v>1184</v>
      </c>
      <c r="F12" s="118">
        <v>7363</v>
      </c>
      <c r="G12" s="118">
        <v>7713</v>
      </c>
      <c r="H12" s="118">
        <v>39</v>
      </c>
      <c r="I12" s="120">
        <f t="shared" si="1"/>
        <v>-311</v>
      </c>
      <c r="J12" s="120">
        <f>E12+I12</f>
        <v>873</v>
      </c>
    </row>
    <row r="13" spans="1:10" ht="18" customHeight="1">
      <c r="A13" s="402"/>
      <c r="B13" s="117" t="s">
        <v>89</v>
      </c>
      <c r="C13" s="118">
        <v>1722</v>
      </c>
      <c r="D13" s="118">
        <v>786</v>
      </c>
      <c r="E13" s="118">
        <f aca="true" t="shared" si="3" ref="E13:E25">C13-D13</f>
        <v>936</v>
      </c>
      <c r="F13" s="118">
        <v>9918</v>
      </c>
      <c r="G13" s="118">
        <v>9149</v>
      </c>
      <c r="H13" s="118">
        <v>40</v>
      </c>
      <c r="I13" s="120">
        <f t="shared" si="1"/>
        <v>809</v>
      </c>
      <c r="J13" s="120">
        <f t="shared" si="2"/>
        <v>1745</v>
      </c>
    </row>
    <row r="14" spans="1:10" ht="18" customHeight="1">
      <c r="A14" s="402"/>
      <c r="B14" s="122" t="s">
        <v>206</v>
      </c>
      <c r="C14" s="123">
        <v>1790</v>
      </c>
      <c r="D14" s="123">
        <v>905</v>
      </c>
      <c r="E14" s="123">
        <f t="shared" si="3"/>
        <v>885</v>
      </c>
      <c r="F14" s="123">
        <v>7707</v>
      </c>
      <c r="G14" s="123">
        <v>8613</v>
      </c>
      <c r="H14" s="123">
        <v>35</v>
      </c>
      <c r="I14" s="124">
        <f t="shared" si="1"/>
        <v>-871</v>
      </c>
      <c r="J14" s="124">
        <f t="shared" si="2"/>
        <v>14</v>
      </c>
    </row>
    <row r="15" spans="1:10" ht="18" customHeight="1">
      <c r="A15" s="403"/>
      <c r="B15" s="122" t="s">
        <v>318</v>
      </c>
      <c r="C15" s="123">
        <v>1743</v>
      </c>
      <c r="D15" s="123">
        <v>941</v>
      </c>
      <c r="E15" s="123">
        <v>802</v>
      </c>
      <c r="F15" s="123">
        <v>8465</v>
      </c>
      <c r="G15" s="123">
        <v>8449</v>
      </c>
      <c r="H15" s="123">
        <v>-35</v>
      </c>
      <c r="I15" s="124">
        <v>-19</v>
      </c>
      <c r="J15" s="124">
        <v>783</v>
      </c>
    </row>
    <row r="16" spans="1:10" ht="18" customHeight="1">
      <c r="A16" s="401" t="s">
        <v>80</v>
      </c>
      <c r="B16" s="117" t="s">
        <v>258</v>
      </c>
      <c r="C16" s="118">
        <v>4390</v>
      </c>
      <c r="D16" s="118">
        <v>1672</v>
      </c>
      <c r="E16" s="118">
        <f t="shared" si="3"/>
        <v>2718</v>
      </c>
      <c r="F16" s="118">
        <v>13803</v>
      </c>
      <c r="G16" s="118">
        <v>14939</v>
      </c>
      <c r="H16" s="118">
        <v>-89</v>
      </c>
      <c r="I16" s="120">
        <f t="shared" si="1"/>
        <v>-1225</v>
      </c>
      <c r="J16" s="120">
        <f t="shared" si="2"/>
        <v>1493</v>
      </c>
    </row>
    <row r="17" spans="1:10" ht="18" customHeight="1">
      <c r="A17" s="402"/>
      <c r="B17" s="117" t="s">
        <v>259</v>
      </c>
      <c r="C17" s="118">
        <v>4152</v>
      </c>
      <c r="D17" s="118">
        <v>2083</v>
      </c>
      <c r="E17" s="118">
        <f t="shared" si="3"/>
        <v>2069</v>
      </c>
      <c r="F17" s="118">
        <v>19485</v>
      </c>
      <c r="G17" s="118">
        <v>17072</v>
      </c>
      <c r="H17" s="118">
        <v>-19</v>
      </c>
      <c r="I17" s="120">
        <f t="shared" si="1"/>
        <v>2394</v>
      </c>
      <c r="J17" s="120">
        <f t="shared" si="2"/>
        <v>4463</v>
      </c>
    </row>
    <row r="18" spans="1:10" ht="18" customHeight="1">
      <c r="A18" s="402"/>
      <c r="B18" s="122" t="s">
        <v>206</v>
      </c>
      <c r="C18" s="123">
        <v>4411</v>
      </c>
      <c r="D18" s="123">
        <v>2644</v>
      </c>
      <c r="E18" s="123">
        <f t="shared" si="3"/>
        <v>1767</v>
      </c>
      <c r="F18" s="123">
        <v>14880</v>
      </c>
      <c r="G18" s="123">
        <v>16809</v>
      </c>
      <c r="H18" s="123">
        <v>-89</v>
      </c>
      <c r="I18" s="124">
        <f t="shared" si="1"/>
        <v>-2018</v>
      </c>
      <c r="J18" s="124">
        <f>E18+I18</f>
        <v>-251</v>
      </c>
    </row>
    <row r="19" spans="1:10" ht="18" customHeight="1">
      <c r="A19" s="403"/>
      <c r="B19" s="122" t="s">
        <v>318</v>
      </c>
      <c r="C19" s="123">
        <v>4235</v>
      </c>
      <c r="D19" s="123">
        <v>2829</v>
      </c>
      <c r="E19" s="123">
        <v>1406</v>
      </c>
      <c r="F19" s="123">
        <v>15152</v>
      </c>
      <c r="G19" s="123">
        <v>16856</v>
      </c>
      <c r="H19" s="123">
        <v>-170</v>
      </c>
      <c r="I19" s="124">
        <v>-1874</v>
      </c>
      <c r="J19" s="124">
        <v>-468</v>
      </c>
    </row>
    <row r="20" spans="1:10" ht="18" customHeight="1">
      <c r="A20" s="401" t="s">
        <v>90</v>
      </c>
      <c r="B20" s="117" t="s">
        <v>88</v>
      </c>
      <c r="C20" s="118">
        <v>2128</v>
      </c>
      <c r="D20" s="118">
        <v>902</v>
      </c>
      <c r="E20" s="118">
        <f t="shared" si="3"/>
        <v>1226</v>
      </c>
      <c r="F20" s="118">
        <v>8087</v>
      </c>
      <c r="G20" s="118">
        <v>7227</v>
      </c>
      <c r="H20" s="118">
        <v>-31</v>
      </c>
      <c r="I20" s="120">
        <f t="shared" si="1"/>
        <v>829</v>
      </c>
      <c r="J20" s="120">
        <f aca="true" t="shared" si="4" ref="J20:J25">E20+I20</f>
        <v>2055</v>
      </c>
    </row>
    <row r="21" spans="1:10" ht="18" customHeight="1">
      <c r="A21" s="402"/>
      <c r="B21" s="117" t="s">
        <v>89</v>
      </c>
      <c r="C21" s="118">
        <v>2016</v>
      </c>
      <c r="D21" s="118">
        <v>964</v>
      </c>
      <c r="E21" s="118">
        <f t="shared" si="3"/>
        <v>1052</v>
      </c>
      <c r="F21" s="118">
        <v>9920</v>
      </c>
      <c r="G21" s="118">
        <v>8111</v>
      </c>
      <c r="H21" s="118">
        <v>18</v>
      </c>
      <c r="I21" s="120">
        <f t="shared" si="1"/>
        <v>1827</v>
      </c>
      <c r="J21" s="120">
        <f t="shared" si="4"/>
        <v>2879</v>
      </c>
    </row>
    <row r="22" spans="1:10" ht="18" customHeight="1">
      <c r="A22" s="402"/>
      <c r="B22" s="122" t="s">
        <v>206</v>
      </c>
      <c r="C22" s="123">
        <v>2073</v>
      </c>
      <c r="D22" s="123">
        <v>1102</v>
      </c>
      <c r="E22" s="123">
        <f t="shared" si="3"/>
        <v>971</v>
      </c>
      <c r="F22" s="123">
        <v>8397</v>
      </c>
      <c r="G22" s="123">
        <v>8402</v>
      </c>
      <c r="H22" s="123">
        <v>-17</v>
      </c>
      <c r="I22" s="124">
        <f t="shared" si="1"/>
        <v>-22</v>
      </c>
      <c r="J22" s="124">
        <f>E22+I22</f>
        <v>949</v>
      </c>
    </row>
    <row r="23" spans="1:10" ht="18" customHeight="1">
      <c r="A23" s="403"/>
      <c r="B23" s="122" t="s">
        <v>318</v>
      </c>
      <c r="C23" s="123">
        <v>2116</v>
      </c>
      <c r="D23" s="123">
        <v>1211</v>
      </c>
      <c r="E23" s="123">
        <f t="shared" si="3"/>
        <v>905</v>
      </c>
      <c r="F23" s="123">
        <v>8500</v>
      </c>
      <c r="G23" s="123">
        <v>7961</v>
      </c>
      <c r="H23" s="123">
        <v>-596</v>
      </c>
      <c r="I23" s="124">
        <f>F23-G23+H23</f>
        <v>-57</v>
      </c>
      <c r="J23" s="124">
        <f>E23+I23</f>
        <v>848</v>
      </c>
    </row>
    <row r="24" spans="1:10" ht="18" customHeight="1">
      <c r="A24" s="404" t="s">
        <v>76</v>
      </c>
      <c r="B24" s="117" t="s">
        <v>88</v>
      </c>
      <c r="C24" s="118">
        <f>1099+194+182+111</f>
        <v>1586</v>
      </c>
      <c r="D24" s="118">
        <v>1180</v>
      </c>
      <c r="E24" s="118">
        <f t="shared" si="3"/>
        <v>406</v>
      </c>
      <c r="F24" s="118">
        <v>4063</v>
      </c>
      <c r="G24" s="118">
        <v>4166</v>
      </c>
      <c r="H24" s="118">
        <v>-4</v>
      </c>
      <c r="I24" s="118">
        <f t="shared" si="1"/>
        <v>-107</v>
      </c>
      <c r="J24" s="120">
        <f t="shared" si="4"/>
        <v>299</v>
      </c>
    </row>
    <row r="25" spans="1:10" ht="18" customHeight="1">
      <c r="A25" s="404"/>
      <c r="B25" s="117" t="s">
        <v>89</v>
      </c>
      <c r="C25" s="118">
        <f>1023+160+217+100</f>
        <v>1500</v>
      </c>
      <c r="D25" s="118">
        <v>1393</v>
      </c>
      <c r="E25" s="118">
        <f t="shared" si="3"/>
        <v>107</v>
      </c>
      <c r="F25" s="118">
        <v>6428</v>
      </c>
      <c r="G25" s="118">
        <v>5951</v>
      </c>
      <c r="H25" s="119">
        <v>27</v>
      </c>
      <c r="I25" s="118">
        <f t="shared" si="1"/>
        <v>504</v>
      </c>
      <c r="J25" s="120">
        <f t="shared" si="4"/>
        <v>611</v>
      </c>
    </row>
    <row r="26" spans="1:10" ht="18" customHeight="1">
      <c r="A26" s="404"/>
      <c r="B26" s="122" t="s">
        <v>206</v>
      </c>
      <c r="C26" s="123">
        <f>1084+170+193+70</f>
        <v>1517</v>
      </c>
      <c r="D26" s="123">
        <v>1498</v>
      </c>
      <c r="E26" s="123">
        <f>C26-D26</f>
        <v>19</v>
      </c>
      <c r="F26" s="123">
        <v>5904</v>
      </c>
      <c r="G26" s="123">
        <v>5791</v>
      </c>
      <c r="H26" s="123">
        <v>30</v>
      </c>
      <c r="I26" s="124">
        <f>F26-G26+H26</f>
        <v>143</v>
      </c>
      <c r="J26" s="124">
        <f>E26+I26</f>
        <v>162</v>
      </c>
    </row>
    <row r="27" spans="1:10" ht="18" customHeight="1">
      <c r="A27" s="405"/>
      <c r="B27" s="122" t="s">
        <v>318</v>
      </c>
      <c r="C27" s="123">
        <v>1541</v>
      </c>
      <c r="D27" s="123">
        <v>1597</v>
      </c>
      <c r="E27" s="123">
        <v>-56</v>
      </c>
      <c r="F27" s="123">
        <v>5652</v>
      </c>
      <c r="G27" s="123">
        <v>5161</v>
      </c>
      <c r="H27" s="123">
        <v>-22</v>
      </c>
      <c r="I27" s="124">
        <v>469</v>
      </c>
      <c r="J27" s="124">
        <v>413</v>
      </c>
    </row>
    <row r="28" spans="1:10" ht="18" customHeight="1">
      <c r="A28" s="401" t="s">
        <v>78</v>
      </c>
      <c r="B28" s="117" t="s">
        <v>88</v>
      </c>
      <c r="C28" s="118">
        <v>888</v>
      </c>
      <c r="D28" s="118">
        <v>341</v>
      </c>
      <c r="E28" s="118">
        <f>C28-D28</f>
        <v>547</v>
      </c>
      <c r="F28" s="118">
        <v>4073</v>
      </c>
      <c r="G28" s="118">
        <v>3786</v>
      </c>
      <c r="H28" s="119">
        <v>-8</v>
      </c>
      <c r="I28" s="118">
        <f aca="true" t="shared" si="5" ref="I28:I33">F28-G28+H28</f>
        <v>279</v>
      </c>
      <c r="J28" s="120">
        <f>E28+I28</f>
        <v>826</v>
      </c>
    </row>
    <row r="29" spans="1:10" ht="18" customHeight="1">
      <c r="A29" s="404"/>
      <c r="B29" s="117" t="s">
        <v>89</v>
      </c>
      <c r="C29" s="118">
        <v>721</v>
      </c>
      <c r="D29" s="118">
        <v>363</v>
      </c>
      <c r="E29" s="118">
        <f>C29-D29</f>
        <v>358</v>
      </c>
      <c r="F29" s="118">
        <v>5526</v>
      </c>
      <c r="G29" s="118">
        <v>4934</v>
      </c>
      <c r="H29" s="118">
        <v>-11</v>
      </c>
      <c r="I29" s="118">
        <f t="shared" si="5"/>
        <v>581</v>
      </c>
      <c r="J29" s="120">
        <f>E29+I29</f>
        <v>939</v>
      </c>
    </row>
    <row r="30" spans="1:10" ht="18" customHeight="1">
      <c r="A30" s="404"/>
      <c r="B30" s="122" t="s">
        <v>206</v>
      </c>
      <c r="C30" s="123">
        <v>816</v>
      </c>
      <c r="D30" s="123">
        <v>442</v>
      </c>
      <c r="E30" s="123">
        <f>C30-D30</f>
        <v>374</v>
      </c>
      <c r="F30" s="123">
        <v>4704</v>
      </c>
      <c r="G30" s="123">
        <v>4932</v>
      </c>
      <c r="H30" s="123">
        <v>-5</v>
      </c>
      <c r="I30" s="124">
        <f>F30-G30+H30</f>
        <v>-233</v>
      </c>
      <c r="J30" s="124">
        <f>E30+I30</f>
        <v>141</v>
      </c>
    </row>
    <row r="31" spans="1:10" ht="18" customHeight="1">
      <c r="A31" s="405"/>
      <c r="B31" s="122" t="s">
        <v>318</v>
      </c>
      <c r="C31" s="123">
        <v>849</v>
      </c>
      <c r="D31" s="123">
        <v>453</v>
      </c>
      <c r="E31" s="123">
        <v>396</v>
      </c>
      <c r="F31" s="123">
        <v>4946</v>
      </c>
      <c r="G31" s="123">
        <v>4789</v>
      </c>
      <c r="H31" s="123">
        <v>-284</v>
      </c>
      <c r="I31" s="124">
        <v>-127</v>
      </c>
      <c r="J31" s="124">
        <v>269</v>
      </c>
    </row>
    <row r="32" spans="1:10" ht="18" customHeight="1">
      <c r="A32" s="401" t="s">
        <v>73</v>
      </c>
      <c r="B32" s="117" t="s">
        <v>88</v>
      </c>
      <c r="C32" s="118">
        <v>455</v>
      </c>
      <c r="D32" s="118">
        <v>257</v>
      </c>
      <c r="E32" s="118">
        <f aca="true" t="shared" si="6" ref="E32:E42">C32-D32</f>
        <v>198</v>
      </c>
      <c r="F32" s="118">
        <v>2058</v>
      </c>
      <c r="G32" s="118">
        <v>1742</v>
      </c>
      <c r="H32" s="118">
        <v>-6</v>
      </c>
      <c r="I32" s="118">
        <f t="shared" si="5"/>
        <v>310</v>
      </c>
      <c r="J32" s="120">
        <f aca="true" t="shared" si="7" ref="J32:J42">E32+I32</f>
        <v>508</v>
      </c>
    </row>
    <row r="33" spans="1:10" ht="18" customHeight="1">
      <c r="A33" s="404"/>
      <c r="B33" s="117" t="s">
        <v>89</v>
      </c>
      <c r="C33" s="118">
        <v>461</v>
      </c>
      <c r="D33" s="118">
        <v>289</v>
      </c>
      <c r="E33" s="118">
        <f t="shared" si="6"/>
        <v>172</v>
      </c>
      <c r="F33" s="118">
        <v>2953</v>
      </c>
      <c r="G33" s="118">
        <v>1966</v>
      </c>
      <c r="H33" s="118">
        <v>3</v>
      </c>
      <c r="I33" s="118">
        <f t="shared" si="5"/>
        <v>990</v>
      </c>
      <c r="J33" s="120">
        <f t="shared" si="7"/>
        <v>1162</v>
      </c>
    </row>
    <row r="34" spans="1:10" ht="18" customHeight="1">
      <c r="A34" s="404"/>
      <c r="B34" s="122" t="s">
        <v>206</v>
      </c>
      <c r="C34" s="123">
        <v>477</v>
      </c>
      <c r="D34" s="123">
        <v>309</v>
      </c>
      <c r="E34" s="123">
        <f t="shared" si="6"/>
        <v>168</v>
      </c>
      <c r="F34" s="123">
        <v>2301</v>
      </c>
      <c r="G34" s="123">
        <v>2129</v>
      </c>
      <c r="H34" s="123">
        <v>-41</v>
      </c>
      <c r="I34" s="124">
        <f>F34-G34+H34</f>
        <v>131</v>
      </c>
      <c r="J34" s="124">
        <f t="shared" si="7"/>
        <v>299</v>
      </c>
    </row>
    <row r="35" spans="1:10" ht="18" customHeight="1">
      <c r="A35" s="405"/>
      <c r="B35" s="122" t="s">
        <v>318</v>
      </c>
      <c r="C35" s="123">
        <v>497</v>
      </c>
      <c r="D35" s="123">
        <v>365</v>
      </c>
      <c r="E35" s="123">
        <v>132</v>
      </c>
      <c r="F35" s="123">
        <v>2386</v>
      </c>
      <c r="G35" s="123">
        <v>2147</v>
      </c>
      <c r="H35" s="123">
        <v>-284</v>
      </c>
      <c r="I35" s="124">
        <v>-45</v>
      </c>
      <c r="J35" s="124">
        <v>87</v>
      </c>
    </row>
    <row r="36" spans="1:10" ht="18" customHeight="1">
      <c r="A36" s="401" t="s">
        <v>202</v>
      </c>
      <c r="B36" s="117" t="s">
        <v>88</v>
      </c>
      <c r="C36" s="125">
        <v>688</v>
      </c>
      <c r="D36" s="125">
        <v>230</v>
      </c>
      <c r="E36" s="125">
        <f t="shared" si="6"/>
        <v>458</v>
      </c>
      <c r="F36" s="125">
        <v>3271</v>
      </c>
      <c r="G36" s="125">
        <v>2284</v>
      </c>
      <c r="H36" s="125">
        <v>46</v>
      </c>
      <c r="I36" s="125">
        <f aca="true" t="shared" si="8" ref="I36:I42">F36-G36+H36</f>
        <v>1033</v>
      </c>
      <c r="J36" s="126">
        <f t="shared" si="7"/>
        <v>1491</v>
      </c>
    </row>
    <row r="37" spans="1:10" ht="18" customHeight="1">
      <c r="A37" s="404"/>
      <c r="B37" s="117" t="s">
        <v>89</v>
      </c>
      <c r="C37" s="118">
        <v>711</v>
      </c>
      <c r="D37" s="118">
        <v>225</v>
      </c>
      <c r="E37" s="118">
        <f t="shared" si="6"/>
        <v>486</v>
      </c>
      <c r="F37" s="118">
        <v>3339</v>
      </c>
      <c r="G37" s="118">
        <v>3028</v>
      </c>
      <c r="H37" s="119">
        <v>3</v>
      </c>
      <c r="I37" s="118">
        <f t="shared" si="8"/>
        <v>314</v>
      </c>
      <c r="J37" s="120">
        <f t="shared" si="7"/>
        <v>800</v>
      </c>
    </row>
    <row r="38" spans="1:10" ht="18" customHeight="1">
      <c r="A38" s="404"/>
      <c r="B38" s="122" t="s">
        <v>206</v>
      </c>
      <c r="C38" s="123">
        <v>655</v>
      </c>
      <c r="D38" s="123">
        <v>272</v>
      </c>
      <c r="E38" s="123">
        <f t="shared" si="6"/>
        <v>383</v>
      </c>
      <c r="F38" s="123">
        <v>3270</v>
      </c>
      <c r="G38" s="123">
        <v>3291</v>
      </c>
      <c r="H38" s="123">
        <v>18</v>
      </c>
      <c r="I38" s="124">
        <f t="shared" si="8"/>
        <v>-3</v>
      </c>
      <c r="J38" s="124">
        <f t="shared" si="7"/>
        <v>380</v>
      </c>
    </row>
    <row r="39" spans="1:10" ht="18" customHeight="1">
      <c r="A39" s="405"/>
      <c r="B39" s="122" t="s">
        <v>318</v>
      </c>
      <c r="C39" s="123">
        <v>644</v>
      </c>
      <c r="D39" s="123">
        <v>289</v>
      </c>
      <c r="E39" s="123">
        <v>355</v>
      </c>
      <c r="F39" s="123">
        <v>3480</v>
      </c>
      <c r="G39" s="123">
        <v>3227</v>
      </c>
      <c r="H39" s="123">
        <v>-158</v>
      </c>
      <c r="I39" s="124">
        <v>95</v>
      </c>
      <c r="J39" s="124">
        <v>450</v>
      </c>
    </row>
    <row r="40" spans="1:10" ht="18" customHeight="1">
      <c r="A40" s="401" t="s">
        <v>92</v>
      </c>
      <c r="B40" s="117" t="s">
        <v>88</v>
      </c>
      <c r="C40" s="118">
        <v>380</v>
      </c>
      <c r="D40" s="118">
        <v>207</v>
      </c>
      <c r="E40" s="118">
        <f t="shared" si="6"/>
        <v>173</v>
      </c>
      <c r="F40" s="118">
        <v>1493</v>
      </c>
      <c r="G40" s="118">
        <v>1363</v>
      </c>
      <c r="H40" s="118">
        <v>-23</v>
      </c>
      <c r="I40" s="118">
        <f t="shared" si="8"/>
        <v>107</v>
      </c>
      <c r="J40" s="120">
        <f t="shared" si="7"/>
        <v>280</v>
      </c>
    </row>
    <row r="41" spans="1:10" ht="18" customHeight="1">
      <c r="A41" s="404"/>
      <c r="B41" s="117" t="s">
        <v>89</v>
      </c>
      <c r="C41" s="118">
        <v>390</v>
      </c>
      <c r="D41" s="118">
        <v>222</v>
      </c>
      <c r="E41" s="118">
        <f t="shared" si="6"/>
        <v>168</v>
      </c>
      <c r="F41" s="118">
        <v>1951</v>
      </c>
      <c r="G41" s="118">
        <v>1513</v>
      </c>
      <c r="H41" s="118">
        <v>-206</v>
      </c>
      <c r="I41" s="118">
        <f t="shared" si="8"/>
        <v>232</v>
      </c>
      <c r="J41" s="120">
        <f t="shared" si="7"/>
        <v>400</v>
      </c>
    </row>
    <row r="42" spans="1:10" ht="18" customHeight="1">
      <c r="A42" s="404"/>
      <c r="B42" s="122" t="s">
        <v>206</v>
      </c>
      <c r="C42" s="123">
        <v>454</v>
      </c>
      <c r="D42" s="123">
        <v>242</v>
      </c>
      <c r="E42" s="123">
        <f t="shared" si="6"/>
        <v>212</v>
      </c>
      <c r="F42" s="123">
        <v>1933</v>
      </c>
      <c r="G42" s="123">
        <v>1569</v>
      </c>
      <c r="H42" s="123">
        <v>-117</v>
      </c>
      <c r="I42" s="124">
        <f t="shared" si="8"/>
        <v>247</v>
      </c>
      <c r="J42" s="124">
        <f t="shared" si="7"/>
        <v>459</v>
      </c>
    </row>
    <row r="43" spans="1:10" ht="18" customHeight="1">
      <c r="A43" s="405"/>
      <c r="B43" s="122" t="s">
        <v>318</v>
      </c>
      <c r="C43" s="123">
        <v>464</v>
      </c>
      <c r="D43" s="123">
        <v>244</v>
      </c>
      <c r="E43" s="123">
        <v>220</v>
      </c>
      <c r="F43" s="123">
        <v>1865</v>
      </c>
      <c r="G43" s="123">
        <v>1536</v>
      </c>
      <c r="H43" s="123">
        <v>-161</v>
      </c>
      <c r="I43" s="124">
        <v>168</v>
      </c>
      <c r="J43" s="124">
        <v>388</v>
      </c>
    </row>
    <row r="44" ht="12.75">
      <c r="A44" s="127"/>
    </row>
  </sheetData>
  <sheetProtection/>
  <mergeCells count="15">
    <mergeCell ref="A12:A15"/>
    <mergeCell ref="C2:E2"/>
    <mergeCell ref="F2:I2"/>
    <mergeCell ref="J2:J3"/>
    <mergeCell ref="A2:A3"/>
    <mergeCell ref="A16:A19"/>
    <mergeCell ref="A8:A11"/>
    <mergeCell ref="B2:B3"/>
    <mergeCell ref="A40:A43"/>
    <mergeCell ref="A36:A39"/>
    <mergeCell ref="A24:A27"/>
    <mergeCell ref="A28:A31"/>
    <mergeCell ref="A32:A35"/>
    <mergeCell ref="A20:A23"/>
    <mergeCell ref="A4:A7"/>
  </mergeCells>
  <printOptions/>
  <pageMargins left="0.75" right="0.75" top="1" bottom="1" header="0.512" footer="0.512"/>
  <pageSetup horizontalDpi="600" verticalDpi="600" orientation="portrait" paperSize="9" scale="93" r:id="rId1"/>
  <headerFooter alignWithMargins="0">
    <oddFooter>&amp;C-5-</oddFooter>
  </headerFooter>
  <colBreaks count="1" manualBreakCount="1">
    <brk id="10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S34"/>
  <sheetViews>
    <sheetView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8" sqref="H8"/>
    </sheetView>
  </sheetViews>
  <sheetFormatPr defaultColWidth="8.796875" defaultRowHeight="18.75" customHeight="1"/>
  <cols>
    <col min="1" max="1" width="11.69921875" style="191" customWidth="1"/>
    <col min="2" max="2" width="13" style="191" bestFit="1" customWidth="1"/>
    <col min="3" max="6" width="11" style="191" customWidth="1"/>
    <col min="7" max="7" width="11" style="195" customWidth="1"/>
    <col min="8" max="15" width="11" style="191" customWidth="1"/>
    <col min="16" max="16" width="9.59765625" style="193" customWidth="1"/>
    <col min="17" max="17" width="9.69921875" style="193" bestFit="1" customWidth="1"/>
    <col min="18" max="18" width="8.69921875" style="194" bestFit="1" customWidth="1"/>
    <col min="19" max="19" width="11.8984375" style="194" bestFit="1" customWidth="1"/>
    <col min="20" max="16384" width="9.09765625" style="191" customWidth="1"/>
  </cols>
  <sheetData>
    <row r="1" spans="1:15" ht="18.75" customHeight="1" thickBot="1">
      <c r="A1" s="54" t="s">
        <v>182</v>
      </c>
      <c r="B1" s="21"/>
      <c r="C1" s="21"/>
      <c r="G1" s="191"/>
      <c r="O1" s="192" t="s">
        <v>380</v>
      </c>
    </row>
    <row r="2" spans="1:19" s="14" customFormat="1" ht="30" customHeight="1">
      <c r="A2" s="22"/>
      <c r="B2" s="183" t="s">
        <v>46</v>
      </c>
      <c r="C2" s="37" t="s">
        <v>51</v>
      </c>
      <c r="D2" s="37" t="s">
        <v>52</v>
      </c>
      <c r="E2" s="37" t="s">
        <v>131</v>
      </c>
      <c r="F2" s="37" t="s">
        <v>45</v>
      </c>
      <c r="G2" s="37" t="s">
        <v>53</v>
      </c>
      <c r="H2" s="37" t="s">
        <v>50</v>
      </c>
      <c r="I2" s="38" t="s">
        <v>49</v>
      </c>
      <c r="J2" s="37" t="s">
        <v>202</v>
      </c>
      <c r="K2" s="37" t="s">
        <v>48</v>
      </c>
      <c r="L2" s="37" t="s">
        <v>132</v>
      </c>
      <c r="M2" s="184" t="s">
        <v>133</v>
      </c>
      <c r="N2" s="37" t="s">
        <v>134</v>
      </c>
      <c r="O2" s="38" t="s">
        <v>135</v>
      </c>
      <c r="P2" s="189"/>
      <c r="Q2" s="190" t="s">
        <v>407</v>
      </c>
      <c r="R2" s="189" t="s">
        <v>408</v>
      </c>
      <c r="S2" s="189" t="s">
        <v>409</v>
      </c>
    </row>
    <row r="3" spans="1:19" ht="21" customHeight="1">
      <c r="A3" s="422" t="s">
        <v>46</v>
      </c>
      <c r="B3" s="419" t="s">
        <v>324</v>
      </c>
      <c r="C3" s="244">
        <v>674</v>
      </c>
      <c r="D3" s="244">
        <v>4969</v>
      </c>
      <c r="E3" s="244">
        <v>16480</v>
      </c>
      <c r="F3" s="244">
        <v>9065</v>
      </c>
      <c r="G3" s="244">
        <v>6335</v>
      </c>
      <c r="H3" s="244">
        <v>1008</v>
      </c>
      <c r="I3" s="245">
        <v>456</v>
      </c>
      <c r="J3" s="244">
        <v>792</v>
      </c>
      <c r="K3" s="244">
        <v>5587</v>
      </c>
      <c r="L3" s="244">
        <v>9544</v>
      </c>
      <c r="M3" s="244">
        <v>7840</v>
      </c>
      <c r="N3" s="244">
        <v>912</v>
      </c>
      <c r="O3" s="186">
        <v>63662</v>
      </c>
      <c r="P3" s="186"/>
      <c r="Q3" s="188">
        <v>62750</v>
      </c>
      <c r="R3" s="188">
        <v>54910</v>
      </c>
      <c r="S3" s="188">
        <v>7840</v>
      </c>
    </row>
    <row r="4" spans="1:19" ht="21" customHeight="1">
      <c r="A4" s="424"/>
      <c r="B4" s="420"/>
      <c r="C4" s="247">
        <v>5</v>
      </c>
      <c r="D4" s="248">
        <v>340</v>
      </c>
      <c r="E4" s="248">
        <v>957</v>
      </c>
      <c r="F4" s="248">
        <v>631</v>
      </c>
      <c r="G4" s="248">
        <v>193</v>
      </c>
      <c r="H4" s="248">
        <v>221</v>
      </c>
      <c r="I4" s="249">
        <v>5</v>
      </c>
      <c r="J4" s="248">
        <v>113</v>
      </c>
      <c r="K4" s="248">
        <v>196</v>
      </c>
      <c r="L4" s="248">
        <v>2502</v>
      </c>
      <c r="M4" s="248">
        <v>1605</v>
      </c>
      <c r="N4" s="248">
        <v>230</v>
      </c>
      <c r="O4" s="250">
        <v>6998</v>
      </c>
      <c r="P4" s="186"/>
      <c r="Q4" s="188">
        <v>6768</v>
      </c>
      <c r="R4" s="188">
        <v>5163</v>
      </c>
      <c r="S4" s="188">
        <v>1605</v>
      </c>
    </row>
    <row r="5" spans="1:19" ht="21" customHeight="1">
      <c r="A5" s="422" t="s">
        <v>51</v>
      </c>
      <c r="B5" s="244">
        <v>680</v>
      </c>
      <c r="C5" s="419" t="s">
        <v>324</v>
      </c>
      <c r="D5" s="244">
        <v>2131</v>
      </c>
      <c r="E5" s="244">
        <v>438</v>
      </c>
      <c r="F5" s="244">
        <v>3364</v>
      </c>
      <c r="G5" s="244">
        <v>3039</v>
      </c>
      <c r="H5" s="244">
        <v>281</v>
      </c>
      <c r="I5" s="245">
        <v>2257</v>
      </c>
      <c r="J5" s="251">
        <v>34</v>
      </c>
      <c r="K5" s="244">
        <v>102</v>
      </c>
      <c r="L5" s="244">
        <v>1104</v>
      </c>
      <c r="M5" s="244">
        <v>1827</v>
      </c>
      <c r="N5" s="244">
        <v>82</v>
      </c>
      <c r="O5" s="186">
        <v>15339</v>
      </c>
      <c r="P5" s="186"/>
      <c r="Q5" s="188">
        <v>15257</v>
      </c>
      <c r="R5" s="188">
        <v>13430</v>
      </c>
      <c r="S5" s="188">
        <v>1827</v>
      </c>
    </row>
    <row r="6" spans="1:19" ht="21" customHeight="1">
      <c r="A6" s="424"/>
      <c r="B6" s="248">
        <v>125</v>
      </c>
      <c r="C6" s="420"/>
      <c r="D6" s="248">
        <v>281</v>
      </c>
      <c r="E6" s="252">
        <v>56</v>
      </c>
      <c r="F6" s="248">
        <v>244</v>
      </c>
      <c r="G6" s="248">
        <v>194</v>
      </c>
      <c r="H6" s="248">
        <v>127</v>
      </c>
      <c r="I6" s="249">
        <v>135</v>
      </c>
      <c r="J6" s="247">
        <v>25</v>
      </c>
      <c r="K6" s="248">
        <v>0</v>
      </c>
      <c r="L6" s="248">
        <v>537</v>
      </c>
      <c r="M6" s="248">
        <v>302</v>
      </c>
      <c r="N6" s="248">
        <v>49</v>
      </c>
      <c r="O6" s="250">
        <v>2075</v>
      </c>
      <c r="P6" s="186"/>
      <c r="Q6" s="188">
        <v>2026</v>
      </c>
      <c r="R6" s="188">
        <v>1724</v>
      </c>
      <c r="S6" s="188">
        <v>302</v>
      </c>
    </row>
    <row r="7" spans="1:19" ht="21" customHeight="1">
      <c r="A7" s="422" t="s">
        <v>52</v>
      </c>
      <c r="B7" s="244">
        <v>1581</v>
      </c>
      <c r="C7" s="244">
        <v>1242</v>
      </c>
      <c r="D7" s="419" t="s">
        <v>324</v>
      </c>
      <c r="E7" s="244">
        <v>4045</v>
      </c>
      <c r="F7" s="244">
        <v>5698</v>
      </c>
      <c r="G7" s="244">
        <v>1056</v>
      </c>
      <c r="H7" s="244">
        <v>2357</v>
      </c>
      <c r="I7" s="245">
        <v>1843</v>
      </c>
      <c r="J7" s="244">
        <v>755</v>
      </c>
      <c r="K7" s="244">
        <v>262</v>
      </c>
      <c r="L7" s="244">
        <v>5826</v>
      </c>
      <c r="M7" s="253">
        <v>7172</v>
      </c>
      <c r="N7" s="244">
        <v>473</v>
      </c>
      <c r="O7" s="186">
        <v>32310</v>
      </c>
      <c r="P7" s="186"/>
      <c r="Q7" s="188">
        <v>31837</v>
      </c>
      <c r="R7" s="188">
        <v>24665</v>
      </c>
      <c r="S7" s="188">
        <v>7172</v>
      </c>
    </row>
    <row r="8" spans="1:19" ht="21" customHeight="1">
      <c r="A8" s="424"/>
      <c r="B8" s="248">
        <v>428</v>
      </c>
      <c r="C8" s="248">
        <v>87</v>
      </c>
      <c r="D8" s="420"/>
      <c r="E8" s="248">
        <v>177</v>
      </c>
      <c r="F8" s="248">
        <v>439</v>
      </c>
      <c r="G8" s="248">
        <v>5</v>
      </c>
      <c r="H8" s="248">
        <v>605</v>
      </c>
      <c r="I8" s="249">
        <v>80</v>
      </c>
      <c r="J8" s="248">
        <v>51</v>
      </c>
      <c r="K8" s="248">
        <v>4</v>
      </c>
      <c r="L8" s="248">
        <v>1299</v>
      </c>
      <c r="M8" s="253">
        <v>1121</v>
      </c>
      <c r="N8" s="248">
        <v>116</v>
      </c>
      <c r="O8" s="250">
        <v>4412</v>
      </c>
      <c r="P8" s="186"/>
      <c r="Q8" s="188">
        <v>4296</v>
      </c>
      <c r="R8" s="188">
        <v>3175</v>
      </c>
      <c r="S8" s="188">
        <v>1121</v>
      </c>
    </row>
    <row r="9" spans="1:19" ht="21" customHeight="1">
      <c r="A9" s="422" t="s">
        <v>81</v>
      </c>
      <c r="B9" s="244">
        <v>6024</v>
      </c>
      <c r="C9" s="244">
        <v>289</v>
      </c>
      <c r="D9" s="243">
        <v>4484</v>
      </c>
      <c r="E9" s="419" t="s">
        <v>324</v>
      </c>
      <c r="F9" s="244">
        <v>3223</v>
      </c>
      <c r="G9" s="244">
        <v>450</v>
      </c>
      <c r="H9" s="244">
        <v>1405</v>
      </c>
      <c r="I9" s="245">
        <v>200</v>
      </c>
      <c r="J9" s="244">
        <v>7885</v>
      </c>
      <c r="K9" s="244">
        <v>151</v>
      </c>
      <c r="L9" s="244">
        <v>8043</v>
      </c>
      <c r="M9" s="244">
        <v>6193</v>
      </c>
      <c r="N9" s="244">
        <v>784</v>
      </c>
      <c r="O9" s="186">
        <v>39131</v>
      </c>
      <c r="P9" s="186"/>
      <c r="Q9" s="188">
        <v>38347</v>
      </c>
      <c r="R9" s="188">
        <v>32154</v>
      </c>
      <c r="S9" s="188">
        <v>6193</v>
      </c>
    </row>
    <row r="10" spans="1:19" ht="21" customHeight="1">
      <c r="A10" s="424"/>
      <c r="B10" s="248">
        <v>1291</v>
      </c>
      <c r="C10" s="248">
        <v>1</v>
      </c>
      <c r="D10" s="246">
        <v>340</v>
      </c>
      <c r="E10" s="420"/>
      <c r="F10" s="248">
        <v>194</v>
      </c>
      <c r="G10" s="248">
        <v>3</v>
      </c>
      <c r="H10" s="248">
        <v>325</v>
      </c>
      <c r="I10" s="249">
        <v>9</v>
      </c>
      <c r="J10" s="248">
        <v>560</v>
      </c>
      <c r="K10" s="248">
        <v>3</v>
      </c>
      <c r="L10" s="248">
        <v>2906</v>
      </c>
      <c r="M10" s="248">
        <v>1833</v>
      </c>
      <c r="N10" s="248">
        <v>185</v>
      </c>
      <c r="O10" s="250">
        <v>7650</v>
      </c>
      <c r="P10" s="186"/>
      <c r="Q10" s="188">
        <v>7465</v>
      </c>
      <c r="R10" s="188">
        <v>5632</v>
      </c>
      <c r="S10" s="188">
        <v>1833</v>
      </c>
    </row>
    <row r="11" spans="1:19" ht="21" customHeight="1">
      <c r="A11" s="422" t="s">
        <v>45</v>
      </c>
      <c r="B11" s="244">
        <v>6367</v>
      </c>
      <c r="C11" s="244">
        <v>1968</v>
      </c>
      <c r="D11" s="244">
        <v>7806</v>
      </c>
      <c r="E11" s="244">
        <v>4932</v>
      </c>
      <c r="F11" s="419" t="s">
        <v>324</v>
      </c>
      <c r="G11" s="244">
        <v>3784</v>
      </c>
      <c r="H11" s="244">
        <v>1958</v>
      </c>
      <c r="I11" s="245">
        <v>1302</v>
      </c>
      <c r="J11" s="244">
        <v>352</v>
      </c>
      <c r="K11" s="244">
        <v>564</v>
      </c>
      <c r="L11" s="244">
        <v>5795</v>
      </c>
      <c r="M11" s="244">
        <v>3902</v>
      </c>
      <c r="N11" s="244">
        <v>421</v>
      </c>
      <c r="O11" s="186">
        <v>39151</v>
      </c>
      <c r="P11" s="186"/>
      <c r="Q11" s="188">
        <v>38730</v>
      </c>
      <c r="R11" s="188">
        <v>34828</v>
      </c>
      <c r="S11" s="188">
        <v>3902</v>
      </c>
    </row>
    <row r="12" spans="1:19" ht="21" customHeight="1">
      <c r="A12" s="424"/>
      <c r="B12" s="248">
        <v>798</v>
      </c>
      <c r="C12" s="248">
        <v>131</v>
      </c>
      <c r="D12" s="248">
        <v>434</v>
      </c>
      <c r="E12" s="248">
        <v>262</v>
      </c>
      <c r="F12" s="420"/>
      <c r="G12" s="248">
        <v>262</v>
      </c>
      <c r="H12" s="248">
        <v>305</v>
      </c>
      <c r="I12" s="249">
        <v>39</v>
      </c>
      <c r="J12" s="247">
        <v>49</v>
      </c>
      <c r="K12" s="248">
        <v>29</v>
      </c>
      <c r="L12" s="248">
        <v>1331</v>
      </c>
      <c r="M12" s="253">
        <v>695</v>
      </c>
      <c r="N12" s="248">
        <v>154</v>
      </c>
      <c r="O12" s="250">
        <v>4489</v>
      </c>
      <c r="P12" s="186"/>
      <c r="Q12" s="188">
        <v>4335</v>
      </c>
      <c r="R12" s="188">
        <v>3640</v>
      </c>
      <c r="S12" s="188">
        <v>695</v>
      </c>
    </row>
    <row r="13" spans="1:19" s="195" customFormat="1" ht="21" customHeight="1">
      <c r="A13" s="422" t="s">
        <v>53</v>
      </c>
      <c r="B13" s="244">
        <v>3950</v>
      </c>
      <c r="C13" s="244">
        <v>4428</v>
      </c>
      <c r="D13" s="244">
        <v>2152</v>
      </c>
      <c r="E13" s="244">
        <v>902</v>
      </c>
      <c r="F13" s="244">
        <v>6881</v>
      </c>
      <c r="G13" s="419" t="s">
        <v>324</v>
      </c>
      <c r="H13" s="244">
        <v>348</v>
      </c>
      <c r="I13" s="245">
        <v>857</v>
      </c>
      <c r="J13" s="244">
        <v>68</v>
      </c>
      <c r="K13" s="244">
        <v>1271</v>
      </c>
      <c r="L13" s="244">
        <v>2392</v>
      </c>
      <c r="M13" s="244">
        <v>3594</v>
      </c>
      <c r="N13" s="244">
        <v>144</v>
      </c>
      <c r="O13" s="186">
        <v>26987</v>
      </c>
      <c r="P13" s="186"/>
      <c r="Q13" s="188">
        <v>38315</v>
      </c>
      <c r="R13" s="188">
        <v>23249</v>
      </c>
      <c r="S13" s="188">
        <v>15066</v>
      </c>
    </row>
    <row r="14" spans="1:19" s="195" customFormat="1" ht="21" customHeight="1">
      <c r="A14" s="424"/>
      <c r="B14" s="248">
        <v>495</v>
      </c>
      <c r="C14" s="248">
        <v>199</v>
      </c>
      <c r="D14" s="248">
        <v>244</v>
      </c>
      <c r="E14" s="248">
        <v>179</v>
      </c>
      <c r="F14" s="248">
        <v>345</v>
      </c>
      <c r="G14" s="420"/>
      <c r="H14" s="248">
        <v>115</v>
      </c>
      <c r="I14" s="249">
        <v>9</v>
      </c>
      <c r="J14" s="247">
        <v>57</v>
      </c>
      <c r="K14" s="248">
        <v>16</v>
      </c>
      <c r="L14" s="248">
        <v>1258</v>
      </c>
      <c r="M14" s="248">
        <v>749</v>
      </c>
      <c r="N14" s="248">
        <v>58</v>
      </c>
      <c r="O14" s="250">
        <v>3724</v>
      </c>
      <c r="P14" s="186"/>
      <c r="Q14" s="188">
        <v>4940</v>
      </c>
      <c r="R14" s="188">
        <v>2917</v>
      </c>
      <c r="S14" s="188">
        <v>2023</v>
      </c>
    </row>
    <row r="15" spans="1:19" ht="21" customHeight="1">
      <c r="A15" s="422" t="s">
        <v>50</v>
      </c>
      <c r="B15" s="244">
        <v>1294</v>
      </c>
      <c r="C15" s="244">
        <v>334</v>
      </c>
      <c r="D15" s="244">
        <v>6511</v>
      </c>
      <c r="E15" s="244">
        <v>3742</v>
      </c>
      <c r="F15" s="244">
        <v>3541</v>
      </c>
      <c r="G15" s="244">
        <v>448</v>
      </c>
      <c r="H15" s="419" t="s">
        <v>324</v>
      </c>
      <c r="I15" s="245">
        <v>438</v>
      </c>
      <c r="J15" s="244">
        <v>328</v>
      </c>
      <c r="K15" s="244">
        <v>86</v>
      </c>
      <c r="L15" s="244">
        <v>3057</v>
      </c>
      <c r="M15" s="244">
        <v>2172</v>
      </c>
      <c r="N15" s="244">
        <v>219</v>
      </c>
      <c r="O15" s="186">
        <v>22170</v>
      </c>
      <c r="P15" s="186"/>
      <c r="Q15" s="188">
        <v>21951</v>
      </c>
      <c r="R15" s="188">
        <v>19779</v>
      </c>
      <c r="S15" s="188">
        <v>2172</v>
      </c>
    </row>
    <row r="16" spans="1:19" ht="21" customHeight="1">
      <c r="A16" s="424"/>
      <c r="B16" s="248">
        <v>227</v>
      </c>
      <c r="C16" s="248">
        <v>41</v>
      </c>
      <c r="D16" s="248">
        <v>336</v>
      </c>
      <c r="E16" s="248">
        <v>165</v>
      </c>
      <c r="F16" s="248">
        <v>265</v>
      </c>
      <c r="G16" s="248">
        <v>4</v>
      </c>
      <c r="H16" s="420"/>
      <c r="I16" s="249">
        <v>25</v>
      </c>
      <c r="J16" s="247">
        <v>22</v>
      </c>
      <c r="K16" s="248">
        <v>0</v>
      </c>
      <c r="L16" s="248">
        <v>585</v>
      </c>
      <c r="M16" s="248">
        <v>445</v>
      </c>
      <c r="N16" s="248">
        <v>53</v>
      </c>
      <c r="O16" s="250">
        <v>2168</v>
      </c>
      <c r="P16" s="186"/>
      <c r="Q16" s="188">
        <v>2115</v>
      </c>
      <c r="R16" s="188">
        <v>1670</v>
      </c>
      <c r="S16" s="188">
        <v>445</v>
      </c>
    </row>
    <row r="17" spans="1:19" ht="21" customHeight="1">
      <c r="A17" s="422" t="s">
        <v>49</v>
      </c>
      <c r="B17" s="244">
        <v>366</v>
      </c>
      <c r="C17" s="244">
        <v>2336</v>
      </c>
      <c r="D17" s="244">
        <v>3067</v>
      </c>
      <c r="E17" s="244">
        <v>388</v>
      </c>
      <c r="F17" s="244">
        <v>2150</v>
      </c>
      <c r="G17" s="244">
        <v>662</v>
      </c>
      <c r="H17" s="244">
        <v>283</v>
      </c>
      <c r="I17" s="419" t="s">
        <v>324</v>
      </c>
      <c r="J17" s="251">
        <v>47</v>
      </c>
      <c r="K17" s="244">
        <v>63</v>
      </c>
      <c r="L17" s="244">
        <v>750</v>
      </c>
      <c r="M17" s="244">
        <v>1856</v>
      </c>
      <c r="N17" s="244">
        <v>51</v>
      </c>
      <c r="O17" s="186">
        <v>12019</v>
      </c>
      <c r="P17" s="186"/>
      <c r="Q17" s="188">
        <v>11968</v>
      </c>
      <c r="R17" s="188">
        <v>10112</v>
      </c>
      <c r="S17" s="188">
        <v>1856</v>
      </c>
    </row>
    <row r="18" spans="1:19" ht="21" customHeight="1">
      <c r="A18" s="424"/>
      <c r="B18" s="248">
        <v>64</v>
      </c>
      <c r="C18" s="248">
        <v>345</v>
      </c>
      <c r="D18" s="248">
        <v>221</v>
      </c>
      <c r="E18" s="248">
        <v>54</v>
      </c>
      <c r="F18" s="248">
        <v>152</v>
      </c>
      <c r="G18" s="248">
        <v>6</v>
      </c>
      <c r="H18" s="248">
        <v>149</v>
      </c>
      <c r="I18" s="420"/>
      <c r="J18" s="247">
        <v>11</v>
      </c>
      <c r="K18" s="247">
        <v>2</v>
      </c>
      <c r="L18" s="248">
        <v>307</v>
      </c>
      <c r="M18" s="248">
        <v>179</v>
      </c>
      <c r="N18" s="248">
        <v>32</v>
      </c>
      <c r="O18" s="250">
        <v>1522</v>
      </c>
      <c r="P18" s="186"/>
      <c r="Q18" s="188">
        <v>1490</v>
      </c>
      <c r="R18" s="188">
        <v>1311</v>
      </c>
      <c r="S18" s="188">
        <v>179</v>
      </c>
    </row>
    <row r="19" spans="1:19" ht="21" customHeight="1">
      <c r="A19" s="422" t="s">
        <v>202</v>
      </c>
      <c r="B19" s="244">
        <v>315</v>
      </c>
      <c r="C19" s="251">
        <v>25</v>
      </c>
      <c r="D19" s="244">
        <v>771</v>
      </c>
      <c r="E19" s="244">
        <v>8108</v>
      </c>
      <c r="F19" s="244">
        <v>207</v>
      </c>
      <c r="G19" s="244">
        <v>21</v>
      </c>
      <c r="H19" s="244">
        <v>126</v>
      </c>
      <c r="I19" s="254">
        <v>20</v>
      </c>
      <c r="J19" s="419" t="s">
        <v>324</v>
      </c>
      <c r="K19" s="244">
        <v>8</v>
      </c>
      <c r="L19" s="244">
        <v>3096</v>
      </c>
      <c r="M19" s="244">
        <v>2741</v>
      </c>
      <c r="N19" s="244">
        <v>154</v>
      </c>
      <c r="O19" s="186">
        <v>15592</v>
      </c>
      <c r="P19" s="186"/>
      <c r="Q19" s="188">
        <v>15438</v>
      </c>
      <c r="R19" s="188">
        <v>12697</v>
      </c>
      <c r="S19" s="188">
        <v>2741</v>
      </c>
    </row>
    <row r="20" spans="1:19" ht="21" customHeight="1">
      <c r="A20" s="424"/>
      <c r="B20" s="248">
        <v>87</v>
      </c>
      <c r="C20" s="247">
        <v>0</v>
      </c>
      <c r="D20" s="248">
        <v>77</v>
      </c>
      <c r="E20" s="248">
        <v>912</v>
      </c>
      <c r="F20" s="248">
        <v>4</v>
      </c>
      <c r="G20" s="248">
        <v>1</v>
      </c>
      <c r="H20" s="248">
        <v>35</v>
      </c>
      <c r="I20" s="255">
        <v>1</v>
      </c>
      <c r="J20" s="420"/>
      <c r="K20" s="247">
        <v>0</v>
      </c>
      <c r="L20" s="248">
        <v>750</v>
      </c>
      <c r="M20" s="248">
        <v>482</v>
      </c>
      <c r="N20" s="248">
        <v>21</v>
      </c>
      <c r="O20" s="250">
        <v>2370</v>
      </c>
      <c r="P20" s="186"/>
      <c r="Q20" s="188">
        <v>2349</v>
      </c>
      <c r="R20" s="188">
        <v>1867</v>
      </c>
      <c r="S20" s="188">
        <v>482</v>
      </c>
    </row>
    <row r="21" spans="1:19" ht="21" customHeight="1">
      <c r="A21" s="422" t="s">
        <v>48</v>
      </c>
      <c r="B21" s="244">
        <v>3539</v>
      </c>
      <c r="C21" s="244">
        <v>77</v>
      </c>
      <c r="D21" s="244">
        <v>485</v>
      </c>
      <c r="E21" s="244">
        <v>345</v>
      </c>
      <c r="F21" s="244">
        <v>846</v>
      </c>
      <c r="G21" s="244">
        <v>1676</v>
      </c>
      <c r="H21" s="244">
        <v>39</v>
      </c>
      <c r="I21" s="245">
        <v>51</v>
      </c>
      <c r="J21" s="244">
        <v>20</v>
      </c>
      <c r="K21" s="419" t="s">
        <v>324</v>
      </c>
      <c r="L21" s="244">
        <v>732</v>
      </c>
      <c r="M21" s="244">
        <v>2152</v>
      </c>
      <c r="N21" s="244">
        <v>92</v>
      </c>
      <c r="O21" s="186">
        <v>10054</v>
      </c>
      <c r="P21" s="186"/>
      <c r="Q21" s="188">
        <v>9962</v>
      </c>
      <c r="R21" s="188">
        <v>7810</v>
      </c>
      <c r="S21" s="188">
        <v>2152</v>
      </c>
    </row>
    <row r="22" spans="1:19" ht="21" customHeight="1">
      <c r="A22" s="424"/>
      <c r="B22" s="248">
        <v>450</v>
      </c>
      <c r="C22" s="247">
        <v>0</v>
      </c>
      <c r="D22" s="248">
        <v>33</v>
      </c>
      <c r="E22" s="248">
        <v>43</v>
      </c>
      <c r="F22" s="248">
        <v>100</v>
      </c>
      <c r="G22" s="248">
        <v>8</v>
      </c>
      <c r="H22" s="248">
        <v>8</v>
      </c>
      <c r="I22" s="255">
        <v>0</v>
      </c>
      <c r="J22" s="247">
        <v>11</v>
      </c>
      <c r="K22" s="420"/>
      <c r="L22" s="248">
        <v>231</v>
      </c>
      <c r="M22" s="248">
        <v>305</v>
      </c>
      <c r="N22" s="248">
        <v>27</v>
      </c>
      <c r="O22" s="250">
        <v>1216</v>
      </c>
      <c r="P22" s="186"/>
      <c r="Q22" s="188">
        <v>1189</v>
      </c>
      <c r="R22" s="188">
        <v>884</v>
      </c>
      <c r="S22" s="188">
        <v>305</v>
      </c>
    </row>
    <row r="23" spans="1:19" ht="21" customHeight="1">
      <c r="A23" s="422" t="s">
        <v>132</v>
      </c>
      <c r="B23" s="244">
        <v>4566</v>
      </c>
      <c r="C23" s="244">
        <v>540</v>
      </c>
      <c r="D23" s="244">
        <v>9463</v>
      </c>
      <c r="E23" s="244">
        <v>12583</v>
      </c>
      <c r="F23" s="244">
        <v>3240</v>
      </c>
      <c r="G23" s="244">
        <v>534</v>
      </c>
      <c r="H23" s="244">
        <v>1279</v>
      </c>
      <c r="I23" s="245">
        <v>508</v>
      </c>
      <c r="J23" s="244">
        <v>3683</v>
      </c>
      <c r="K23" s="244">
        <v>183</v>
      </c>
      <c r="L23" s="419" t="s">
        <v>324</v>
      </c>
      <c r="M23" s="244">
        <v>116209</v>
      </c>
      <c r="N23" s="244">
        <v>15453</v>
      </c>
      <c r="O23" s="186">
        <v>168241</v>
      </c>
      <c r="P23" s="186"/>
      <c r="Q23" s="188">
        <v>152788</v>
      </c>
      <c r="R23" s="188">
        <v>36579</v>
      </c>
      <c r="S23" s="188">
        <v>116209</v>
      </c>
    </row>
    <row r="24" spans="1:19" ht="21" customHeight="1">
      <c r="A24" s="424"/>
      <c r="B24" s="248">
        <v>250</v>
      </c>
      <c r="C24" s="248">
        <v>12</v>
      </c>
      <c r="D24" s="248">
        <v>541</v>
      </c>
      <c r="E24" s="248">
        <v>1762</v>
      </c>
      <c r="F24" s="248">
        <v>100</v>
      </c>
      <c r="G24" s="248">
        <v>4</v>
      </c>
      <c r="H24" s="248">
        <v>43</v>
      </c>
      <c r="I24" s="249">
        <v>5</v>
      </c>
      <c r="J24" s="247">
        <v>709</v>
      </c>
      <c r="K24" s="248">
        <v>0</v>
      </c>
      <c r="L24" s="420"/>
      <c r="M24" s="248">
        <v>16363</v>
      </c>
      <c r="N24" s="248">
        <v>2102</v>
      </c>
      <c r="O24" s="250">
        <v>21891</v>
      </c>
      <c r="P24" s="186"/>
      <c r="Q24" s="188">
        <v>19789</v>
      </c>
      <c r="R24" s="188">
        <v>3426</v>
      </c>
      <c r="S24" s="188">
        <v>16363</v>
      </c>
    </row>
    <row r="25" spans="1:19" ht="21" customHeight="1">
      <c r="A25" s="425" t="s">
        <v>325</v>
      </c>
      <c r="B25" s="244">
        <v>11861</v>
      </c>
      <c r="C25" s="244">
        <v>3724</v>
      </c>
      <c r="D25" s="244">
        <v>18899</v>
      </c>
      <c r="E25" s="244">
        <v>20468</v>
      </c>
      <c r="F25" s="244">
        <v>6791</v>
      </c>
      <c r="G25" s="244">
        <v>3791</v>
      </c>
      <c r="H25" s="244">
        <v>2042</v>
      </c>
      <c r="I25" s="245">
        <v>2328</v>
      </c>
      <c r="J25" s="244">
        <v>6465</v>
      </c>
      <c r="K25" s="244">
        <v>3083</v>
      </c>
      <c r="L25" s="244">
        <v>297644</v>
      </c>
      <c r="M25" s="419" t="s">
        <v>324</v>
      </c>
      <c r="N25" s="244">
        <v>50162</v>
      </c>
      <c r="O25" s="186">
        <v>427258</v>
      </c>
      <c r="P25" s="186"/>
      <c r="Q25" s="187"/>
      <c r="R25" s="196"/>
      <c r="S25" s="188"/>
    </row>
    <row r="26" spans="1:19" ht="21" customHeight="1">
      <c r="A26" s="426"/>
      <c r="B26" s="248">
        <v>1790</v>
      </c>
      <c r="C26" s="248">
        <v>61</v>
      </c>
      <c r="D26" s="248">
        <v>1932</v>
      </c>
      <c r="E26" s="248">
        <v>3034</v>
      </c>
      <c r="F26" s="248">
        <v>452</v>
      </c>
      <c r="G26" s="248">
        <v>107</v>
      </c>
      <c r="H26" s="248">
        <v>392</v>
      </c>
      <c r="I26" s="249">
        <v>48</v>
      </c>
      <c r="J26" s="248">
        <v>1124</v>
      </c>
      <c r="K26" s="248">
        <v>49</v>
      </c>
      <c r="L26" s="248">
        <v>44730</v>
      </c>
      <c r="M26" s="420"/>
      <c r="N26" s="253">
        <v>7131</v>
      </c>
      <c r="O26" s="250">
        <v>60850</v>
      </c>
      <c r="P26" s="186"/>
      <c r="Q26" s="187"/>
      <c r="R26" s="196"/>
      <c r="S26" s="188"/>
    </row>
    <row r="27" spans="1:19" ht="21" customHeight="1">
      <c r="A27" s="422" t="s">
        <v>134</v>
      </c>
      <c r="B27" s="244">
        <v>1149</v>
      </c>
      <c r="C27" s="244">
        <v>157</v>
      </c>
      <c r="D27" s="244">
        <v>1626</v>
      </c>
      <c r="E27" s="244">
        <v>3167</v>
      </c>
      <c r="F27" s="244">
        <v>594</v>
      </c>
      <c r="G27" s="244">
        <v>168</v>
      </c>
      <c r="H27" s="244">
        <v>200</v>
      </c>
      <c r="I27" s="245">
        <v>115</v>
      </c>
      <c r="J27" s="244">
        <v>394</v>
      </c>
      <c r="K27" s="244">
        <v>132</v>
      </c>
      <c r="L27" s="244">
        <v>82420</v>
      </c>
      <c r="M27" s="244">
        <v>68180</v>
      </c>
      <c r="N27" s="419" t="s">
        <v>324</v>
      </c>
      <c r="O27" s="186">
        <v>156996</v>
      </c>
      <c r="P27" s="186"/>
      <c r="Q27" s="187"/>
      <c r="R27" s="187"/>
      <c r="S27" s="196"/>
    </row>
    <row r="28" spans="1:19" ht="21" customHeight="1">
      <c r="A28" s="424"/>
      <c r="B28" s="248">
        <v>277</v>
      </c>
      <c r="C28" s="248">
        <v>5</v>
      </c>
      <c r="D28" s="248">
        <v>103</v>
      </c>
      <c r="E28" s="248">
        <v>928</v>
      </c>
      <c r="F28" s="248">
        <v>15</v>
      </c>
      <c r="G28" s="248">
        <v>10</v>
      </c>
      <c r="H28" s="248">
        <v>33</v>
      </c>
      <c r="I28" s="256" t="s">
        <v>231</v>
      </c>
      <c r="J28" s="247">
        <v>460</v>
      </c>
      <c r="K28" s="248">
        <v>0</v>
      </c>
      <c r="L28" s="248">
        <v>18770</v>
      </c>
      <c r="M28" s="253">
        <v>9845</v>
      </c>
      <c r="N28" s="420"/>
      <c r="O28" s="186">
        <v>30164</v>
      </c>
      <c r="P28" s="186"/>
      <c r="Q28" s="187"/>
      <c r="R28" s="187"/>
      <c r="S28" s="196"/>
    </row>
    <row r="29" spans="1:19" ht="21" customHeight="1">
      <c r="A29" s="422" t="s">
        <v>135</v>
      </c>
      <c r="B29" s="244">
        <v>41692</v>
      </c>
      <c r="C29" s="244">
        <v>15794</v>
      </c>
      <c r="D29" s="244">
        <v>62364</v>
      </c>
      <c r="E29" s="244">
        <v>75598</v>
      </c>
      <c r="F29" s="244">
        <v>45600</v>
      </c>
      <c r="G29" s="244">
        <v>21964</v>
      </c>
      <c r="H29" s="244">
        <v>11326</v>
      </c>
      <c r="I29" s="244">
        <v>10375</v>
      </c>
      <c r="J29" s="244">
        <v>20823</v>
      </c>
      <c r="K29" s="244">
        <v>11492</v>
      </c>
      <c r="L29" s="244">
        <v>420403</v>
      </c>
      <c r="M29" s="244">
        <v>235310</v>
      </c>
      <c r="N29" s="244">
        <v>68947</v>
      </c>
      <c r="O29" s="428" t="s">
        <v>324</v>
      </c>
      <c r="P29" s="185"/>
      <c r="Q29" s="187"/>
      <c r="R29" s="196"/>
      <c r="S29" s="196"/>
    </row>
    <row r="30" spans="1:19" ht="21" customHeight="1" thickBot="1">
      <c r="A30" s="423"/>
      <c r="B30" s="257">
        <v>6282</v>
      </c>
      <c r="C30" s="257">
        <v>887</v>
      </c>
      <c r="D30" s="257">
        <v>4882</v>
      </c>
      <c r="E30" s="257">
        <v>8529</v>
      </c>
      <c r="F30" s="257">
        <v>2941</v>
      </c>
      <c r="G30" s="257">
        <v>797</v>
      </c>
      <c r="H30" s="257">
        <v>2358</v>
      </c>
      <c r="I30" s="257">
        <v>356</v>
      </c>
      <c r="J30" s="257">
        <v>3192</v>
      </c>
      <c r="K30" s="257">
        <v>299</v>
      </c>
      <c r="L30" s="257">
        <v>75206</v>
      </c>
      <c r="M30" s="257">
        <v>35198</v>
      </c>
      <c r="N30" s="257">
        <v>8056</v>
      </c>
      <c r="O30" s="429"/>
      <c r="P30" s="185"/>
      <c r="Q30" s="187"/>
      <c r="R30" s="196"/>
      <c r="S30" s="196"/>
    </row>
    <row r="31" spans="1:15" ht="21" customHeight="1">
      <c r="A31" s="196"/>
      <c r="B31" s="427" t="s">
        <v>326</v>
      </c>
      <c r="C31" s="427"/>
      <c r="D31" s="427"/>
      <c r="E31" s="427"/>
      <c r="F31" s="427"/>
      <c r="G31" s="427"/>
      <c r="H31" s="427"/>
      <c r="I31" s="427"/>
      <c r="J31" s="196"/>
      <c r="K31" s="196"/>
      <c r="L31" s="196"/>
      <c r="M31" s="196"/>
      <c r="N31" s="196"/>
      <c r="O31" s="192"/>
    </row>
    <row r="32" spans="1:15" ht="21" customHeight="1">
      <c r="A32" s="196"/>
      <c r="B32" s="421" t="s">
        <v>327</v>
      </c>
      <c r="C32" s="421"/>
      <c r="D32" s="421"/>
      <c r="E32" s="421"/>
      <c r="F32" s="421"/>
      <c r="G32" s="421"/>
      <c r="H32" s="421"/>
      <c r="I32" s="421"/>
      <c r="J32" s="196"/>
      <c r="K32" s="196"/>
      <c r="L32" s="196"/>
      <c r="M32" s="196"/>
      <c r="N32" s="196"/>
      <c r="O32" s="192"/>
    </row>
    <row r="34" ht="18.75" customHeight="1">
      <c r="G34" s="191"/>
    </row>
  </sheetData>
  <sheetProtection/>
  <mergeCells count="30">
    <mergeCell ref="H15:H16"/>
    <mergeCell ref="I17:I18"/>
    <mergeCell ref="J19:J20"/>
    <mergeCell ref="E9:E10"/>
    <mergeCell ref="F11:F12"/>
    <mergeCell ref="G13:G14"/>
    <mergeCell ref="A3:A4"/>
    <mergeCell ref="A5:A6"/>
    <mergeCell ref="A7:A8"/>
    <mergeCell ref="B3:B4"/>
    <mergeCell ref="A11:A12"/>
    <mergeCell ref="A9:A10"/>
    <mergeCell ref="A23:A24"/>
    <mergeCell ref="A13:A14"/>
    <mergeCell ref="A15:A16"/>
    <mergeCell ref="N27:N28"/>
    <mergeCell ref="O29:O30"/>
    <mergeCell ref="K21:K22"/>
    <mergeCell ref="L23:L24"/>
    <mergeCell ref="M25:M26"/>
    <mergeCell ref="C5:C6"/>
    <mergeCell ref="D7:D8"/>
    <mergeCell ref="B32:I32"/>
    <mergeCell ref="A29:A30"/>
    <mergeCell ref="A17:A18"/>
    <mergeCell ref="A25:A26"/>
    <mergeCell ref="B31:I31"/>
    <mergeCell ref="A27:A28"/>
    <mergeCell ref="A21:A22"/>
    <mergeCell ref="A19:A20"/>
  </mergeCells>
  <printOptions/>
  <pageMargins left="0.75" right="0.75" top="1" bottom="1" header="0.512" footer="0.512"/>
  <pageSetup horizontalDpi="600" verticalDpi="600" orientation="landscape" paperSize="9" scale="71" r:id="rId1"/>
  <headerFooter alignWithMargins="0">
    <oddFooter>&amp;C-6-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X26"/>
  <sheetViews>
    <sheetView view="pageBreakPreview" zoomScaleSheetLayoutView="100" zoomScalePageLayoutView="0" workbookViewId="0" topLeftCell="A1">
      <selection activeCell="A1" sqref="A1"/>
    </sheetView>
  </sheetViews>
  <sheetFormatPr defaultColWidth="8.796875" defaultRowHeight="22.5" customHeight="1"/>
  <cols>
    <col min="1" max="2" width="10" style="191" customWidth="1"/>
    <col min="3" max="11" width="8.8984375" style="191" customWidth="1"/>
    <col min="12" max="12" width="9.69921875" style="191" bestFit="1" customWidth="1"/>
    <col min="13" max="15" width="8.69921875" style="191" customWidth="1"/>
    <col min="16" max="16" width="9.69921875" style="191" bestFit="1" customWidth="1"/>
    <col min="17" max="18" width="8.69921875" style="191" customWidth="1"/>
    <col min="19" max="19" width="9.69921875" style="191" bestFit="1" customWidth="1"/>
    <col min="20" max="20" width="8.69921875" style="116" bestFit="1" customWidth="1"/>
    <col min="21" max="22" width="9.69921875" style="191" bestFit="1" customWidth="1"/>
    <col min="23" max="23" width="9.59765625" style="191" customWidth="1"/>
    <col min="24" max="24" width="8.69921875" style="191" customWidth="1"/>
    <col min="25" max="25" width="10.69921875" style="191" bestFit="1" customWidth="1"/>
    <col min="26" max="16384" width="9.09765625" style="191" customWidth="1"/>
  </cols>
  <sheetData>
    <row r="1" s="13" customFormat="1" ht="21.75" customHeight="1">
      <c r="A1" s="55" t="s">
        <v>170</v>
      </c>
    </row>
    <row r="2" spans="1:23" ht="21.75" customHeight="1" thickBot="1">
      <c r="A2" s="40" t="s">
        <v>136</v>
      </c>
      <c r="W2" s="192" t="s">
        <v>376</v>
      </c>
    </row>
    <row r="3" spans="1:23" s="14" customFormat="1" ht="55.5" customHeight="1">
      <c r="A3" s="22"/>
      <c r="B3" s="132" t="s">
        <v>115</v>
      </c>
      <c r="C3" s="132" t="s">
        <v>137</v>
      </c>
      <c r="D3" s="132" t="s">
        <v>138</v>
      </c>
      <c r="E3" s="132" t="s">
        <v>139</v>
      </c>
      <c r="F3" s="132" t="s">
        <v>417</v>
      </c>
      <c r="G3" s="132" t="s">
        <v>140</v>
      </c>
      <c r="H3" s="132" t="s">
        <v>141</v>
      </c>
      <c r="I3" s="133" t="s">
        <v>360</v>
      </c>
      <c r="J3" s="133" t="s">
        <v>171</v>
      </c>
      <c r="K3" s="133" t="s">
        <v>368</v>
      </c>
      <c r="L3" s="134" t="s">
        <v>369</v>
      </c>
      <c r="M3" s="258" t="s">
        <v>370</v>
      </c>
      <c r="N3" s="133" t="s">
        <v>350</v>
      </c>
      <c r="O3" s="133" t="s">
        <v>351</v>
      </c>
      <c r="P3" s="259" t="s">
        <v>406</v>
      </c>
      <c r="Q3" s="133" t="s">
        <v>353</v>
      </c>
      <c r="R3" s="133" t="s">
        <v>357</v>
      </c>
      <c r="S3" s="133" t="s">
        <v>371</v>
      </c>
      <c r="T3" s="133" t="s">
        <v>352</v>
      </c>
      <c r="U3" s="133" t="s">
        <v>358</v>
      </c>
      <c r="V3" s="133" t="s">
        <v>359</v>
      </c>
      <c r="W3" s="134" t="s">
        <v>172</v>
      </c>
    </row>
    <row r="4" spans="1:23" ht="21.75" customHeight="1">
      <c r="A4" s="199" t="s">
        <v>0</v>
      </c>
      <c r="B4" s="260">
        <v>186827</v>
      </c>
      <c r="C4" s="260">
        <v>2968</v>
      </c>
      <c r="D4" s="260"/>
      <c r="E4" s="260">
        <v>4</v>
      </c>
      <c r="F4" s="260">
        <v>68</v>
      </c>
      <c r="G4" s="260">
        <v>12775</v>
      </c>
      <c r="H4" s="260">
        <v>59135</v>
      </c>
      <c r="I4" s="260">
        <v>936</v>
      </c>
      <c r="J4" s="260">
        <v>2441</v>
      </c>
      <c r="K4" s="260">
        <v>8027</v>
      </c>
      <c r="L4" s="261">
        <v>28386</v>
      </c>
      <c r="M4" s="262">
        <v>4337</v>
      </c>
      <c r="N4" s="260">
        <v>2533</v>
      </c>
      <c r="O4" s="260">
        <v>6721</v>
      </c>
      <c r="P4" s="260">
        <v>9815</v>
      </c>
      <c r="Q4" s="260">
        <v>6203</v>
      </c>
      <c r="R4" s="260">
        <v>7328</v>
      </c>
      <c r="S4" s="260">
        <v>14600</v>
      </c>
      <c r="T4" s="260">
        <v>759</v>
      </c>
      <c r="U4" s="260">
        <v>8639</v>
      </c>
      <c r="V4" s="261">
        <v>3971</v>
      </c>
      <c r="W4" s="263">
        <v>7181</v>
      </c>
    </row>
    <row r="5" spans="1:23" ht="21.75" customHeight="1">
      <c r="A5" s="182" t="s">
        <v>1</v>
      </c>
      <c r="B5" s="264">
        <v>38493</v>
      </c>
      <c r="C5" s="264">
        <v>1505</v>
      </c>
      <c r="D5" s="265">
        <v>3</v>
      </c>
      <c r="E5" s="264">
        <v>163</v>
      </c>
      <c r="F5" s="264">
        <v>11</v>
      </c>
      <c r="G5" s="264">
        <v>2373</v>
      </c>
      <c r="H5" s="264">
        <v>15740</v>
      </c>
      <c r="I5" s="264">
        <v>150</v>
      </c>
      <c r="J5" s="264">
        <v>286</v>
      </c>
      <c r="K5" s="264">
        <v>1641</v>
      </c>
      <c r="L5" s="263">
        <v>4809</v>
      </c>
      <c r="M5" s="266">
        <v>579</v>
      </c>
      <c r="N5" s="264">
        <v>293</v>
      </c>
      <c r="O5" s="264">
        <v>825</v>
      </c>
      <c r="P5" s="264">
        <v>1645</v>
      </c>
      <c r="Q5" s="264">
        <v>1021</v>
      </c>
      <c r="R5" s="264">
        <v>1082</v>
      </c>
      <c r="S5" s="264">
        <v>2499</v>
      </c>
      <c r="T5" s="264">
        <v>175</v>
      </c>
      <c r="U5" s="264">
        <v>1613</v>
      </c>
      <c r="V5" s="264">
        <v>732</v>
      </c>
      <c r="W5" s="263">
        <v>1348</v>
      </c>
    </row>
    <row r="6" spans="1:23" ht="21.75" customHeight="1">
      <c r="A6" s="182" t="s">
        <v>2</v>
      </c>
      <c r="B6" s="264">
        <v>76873</v>
      </c>
      <c r="C6" s="264">
        <v>959</v>
      </c>
      <c r="D6" s="265">
        <v>2</v>
      </c>
      <c r="E6" s="264">
        <v>5</v>
      </c>
      <c r="F6" s="264">
        <v>2</v>
      </c>
      <c r="G6" s="264">
        <v>3630</v>
      </c>
      <c r="H6" s="264">
        <v>31226</v>
      </c>
      <c r="I6" s="264">
        <v>225</v>
      </c>
      <c r="J6" s="264">
        <v>1424</v>
      </c>
      <c r="K6" s="264">
        <v>2954</v>
      </c>
      <c r="L6" s="263">
        <v>9307</v>
      </c>
      <c r="M6" s="266">
        <v>1119</v>
      </c>
      <c r="N6" s="264">
        <v>857</v>
      </c>
      <c r="O6" s="264">
        <v>2010</v>
      </c>
      <c r="P6" s="264">
        <v>4091</v>
      </c>
      <c r="Q6" s="264">
        <v>2024</v>
      </c>
      <c r="R6" s="264">
        <v>2735</v>
      </c>
      <c r="S6" s="264">
        <v>4892</v>
      </c>
      <c r="T6" s="264">
        <v>197</v>
      </c>
      <c r="U6" s="264">
        <v>3328</v>
      </c>
      <c r="V6" s="264">
        <v>1297</v>
      </c>
      <c r="W6" s="263">
        <v>4589</v>
      </c>
    </row>
    <row r="7" spans="1:23" ht="21.75" customHeight="1">
      <c r="A7" s="182" t="s">
        <v>81</v>
      </c>
      <c r="B7" s="264">
        <v>217365</v>
      </c>
      <c r="C7" s="264">
        <v>4145</v>
      </c>
      <c r="D7" s="265">
        <v>200</v>
      </c>
      <c r="E7" s="264">
        <v>10</v>
      </c>
      <c r="F7" s="264">
        <v>68</v>
      </c>
      <c r="G7" s="264">
        <v>10656</v>
      </c>
      <c r="H7" s="264">
        <v>86037</v>
      </c>
      <c r="I7" s="264">
        <v>499</v>
      </c>
      <c r="J7" s="264">
        <v>2096</v>
      </c>
      <c r="K7" s="264">
        <v>9067</v>
      </c>
      <c r="L7" s="263">
        <v>23275</v>
      </c>
      <c r="M7" s="266">
        <v>2775</v>
      </c>
      <c r="N7" s="264">
        <v>2131</v>
      </c>
      <c r="O7" s="264">
        <v>6687</v>
      </c>
      <c r="P7" s="264">
        <v>11077</v>
      </c>
      <c r="Q7" s="264">
        <v>6511</v>
      </c>
      <c r="R7" s="264">
        <v>7101</v>
      </c>
      <c r="S7" s="264">
        <v>14698</v>
      </c>
      <c r="T7" s="264">
        <v>1072</v>
      </c>
      <c r="U7" s="263">
        <v>10956</v>
      </c>
      <c r="V7" s="264">
        <v>3709</v>
      </c>
      <c r="W7" s="191">
        <v>14595</v>
      </c>
    </row>
    <row r="8" spans="1:23" ht="21.75" customHeight="1">
      <c r="A8" s="182" t="s">
        <v>3</v>
      </c>
      <c r="B8" s="264">
        <f aca="true" t="shared" si="0" ref="B8:B13">SUM(C8:W8)</f>
        <v>91966</v>
      </c>
      <c r="C8" s="264">
        <v>2381</v>
      </c>
      <c r="D8" s="264">
        <v>11</v>
      </c>
      <c r="E8" s="264">
        <v>5</v>
      </c>
      <c r="F8" s="264">
        <v>53</v>
      </c>
      <c r="G8" s="264">
        <v>4723</v>
      </c>
      <c r="H8" s="264">
        <v>32881</v>
      </c>
      <c r="I8" s="264">
        <v>282</v>
      </c>
      <c r="J8" s="264">
        <v>1187</v>
      </c>
      <c r="K8" s="264">
        <v>4100</v>
      </c>
      <c r="L8" s="263">
        <v>11724</v>
      </c>
      <c r="M8" s="266">
        <v>1621</v>
      </c>
      <c r="N8" s="264">
        <v>1012</v>
      </c>
      <c r="O8" s="264">
        <v>2453</v>
      </c>
      <c r="P8" s="264">
        <v>4295</v>
      </c>
      <c r="Q8" s="264">
        <v>2574</v>
      </c>
      <c r="R8" s="264">
        <v>3283</v>
      </c>
      <c r="S8" s="264">
        <v>6477</v>
      </c>
      <c r="T8" s="264">
        <v>563</v>
      </c>
      <c r="U8" s="264">
        <v>4034</v>
      </c>
      <c r="V8" s="264">
        <v>1927</v>
      </c>
      <c r="W8" s="263">
        <v>6380</v>
      </c>
    </row>
    <row r="9" spans="1:23" ht="21.75" customHeight="1">
      <c r="A9" s="182" t="s">
        <v>53</v>
      </c>
      <c r="B9" s="264">
        <f t="shared" si="0"/>
        <v>86806</v>
      </c>
      <c r="C9" s="264">
        <v>3987</v>
      </c>
      <c r="D9" s="264">
        <v>1</v>
      </c>
      <c r="E9" s="264">
        <v>1390</v>
      </c>
      <c r="F9" s="264">
        <v>25</v>
      </c>
      <c r="G9" s="264">
        <v>6216</v>
      </c>
      <c r="H9" s="264">
        <v>31549</v>
      </c>
      <c r="I9" s="264">
        <v>245</v>
      </c>
      <c r="J9" s="264">
        <v>530</v>
      </c>
      <c r="K9" s="264">
        <v>2951</v>
      </c>
      <c r="L9" s="263">
        <v>12023</v>
      </c>
      <c r="M9" s="266">
        <v>1434</v>
      </c>
      <c r="N9" s="264">
        <v>689</v>
      </c>
      <c r="O9" s="264">
        <v>1668</v>
      </c>
      <c r="P9" s="264">
        <v>3795</v>
      </c>
      <c r="Q9" s="264">
        <v>2798</v>
      </c>
      <c r="R9" s="264">
        <v>2752</v>
      </c>
      <c r="S9" s="264">
        <v>6684</v>
      </c>
      <c r="T9" s="264">
        <v>606</v>
      </c>
      <c r="U9" s="263">
        <v>3389</v>
      </c>
      <c r="V9" s="264">
        <v>1979</v>
      </c>
      <c r="W9" s="263">
        <v>2095</v>
      </c>
    </row>
    <row r="10" spans="1:23" ht="21.75" customHeight="1">
      <c r="A10" s="182" t="s">
        <v>50</v>
      </c>
      <c r="B10" s="264">
        <f t="shared" si="0"/>
        <v>35036</v>
      </c>
      <c r="C10" s="264">
        <v>268</v>
      </c>
      <c r="D10" s="264">
        <v>0</v>
      </c>
      <c r="E10" s="264">
        <v>0</v>
      </c>
      <c r="F10" s="264">
        <v>0</v>
      </c>
      <c r="G10" s="264">
        <v>1693</v>
      </c>
      <c r="H10" s="264">
        <v>12805</v>
      </c>
      <c r="I10" s="264">
        <v>93</v>
      </c>
      <c r="J10" s="264">
        <v>656</v>
      </c>
      <c r="K10" s="264">
        <v>1659</v>
      </c>
      <c r="L10" s="263">
        <v>4418</v>
      </c>
      <c r="M10" s="266">
        <v>614</v>
      </c>
      <c r="N10" s="264">
        <v>379</v>
      </c>
      <c r="O10" s="264">
        <v>1019</v>
      </c>
      <c r="P10" s="264">
        <v>1796</v>
      </c>
      <c r="Q10" s="264">
        <v>879</v>
      </c>
      <c r="R10" s="264">
        <v>1203</v>
      </c>
      <c r="S10" s="264">
        <v>2293</v>
      </c>
      <c r="T10" s="264">
        <v>99</v>
      </c>
      <c r="U10" s="264">
        <v>1483</v>
      </c>
      <c r="V10" s="264">
        <v>717</v>
      </c>
      <c r="W10" s="263">
        <v>2962</v>
      </c>
    </row>
    <row r="11" spans="1:23" ht="21.75" customHeight="1">
      <c r="A11" s="182" t="s">
        <v>4</v>
      </c>
      <c r="B11" s="264">
        <f t="shared" si="0"/>
        <v>22414</v>
      </c>
      <c r="C11" s="264">
        <v>267</v>
      </c>
      <c r="D11" s="265" t="s">
        <v>231</v>
      </c>
      <c r="E11" s="264">
        <v>16</v>
      </c>
      <c r="F11" s="264">
        <v>7</v>
      </c>
      <c r="G11" s="264">
        <v>1249</v>
      </c>
      <c r="H11" s="264">
        <v>9757</v>
      </c>
      <c r="I11" s="264">
        <v>55</v>
      </c>
      <c r="J11" s="264">
        <v>228</v>
      </c>
      <c r="K11" s="264">
        <v>1113</v>
      </c>
      <c r="L11" s="263">
        <v>2672</v>
      </c>
      <c r="M11" s="266">
        <v>282</v>
      </c>
      <c r="N11" s="264">
        <v>185</v>
      </c>
      <c r="O11" s="264">
        <v>387</v>
      </c>
      <c r="P11" s="264">
        <v>963</v>
      </c>
      <c r="Q11" s="264">
        <v>603</v>
      </c>
      <c r="R11" s="264">
        <v>598</v>
      </c>
      <c r="S11" s="264">
        <v>1462</v>
      </c>
      <c r="T11" s="264">
        <v>61</v>
      </c>
      <c r="U11" s="264">
        <v>1050</v>
      </c>
      <c r="V11" s="264">
        <v>294</v>
      </c>
      <c r="W11" s="263">
        <v>1165</v>
      </c>
    </row>
    <row r="12" spans="1:23" ht="21.75" customHeight="1">
      <c r="A12" s="182" t="s">
        <v>202</v>
      </c>
      <c r="B12" s="264">
        <f t="shared" si="0"/>
        <v>28806</v>
      </c>
      <c r="C12" s="264">
        <v>505</v>
      </c>
      <c r="D12" s="264">
        <v>3</v>
      </c>
      <c r="E12" s="267">
        <v>2</v>
      </c>
      <c r="F12" s="264">
        <v>1</v>
      </c>
      <c r="G12" s="264">
        <v>1571</v>
      </c>
      <c r="H12" s="264">
        <v>9903</v>
      </c>
      <c r="I12" s="264">
        <v>102</v>
      </c>
      <c r="J12" s="264">
        <v>400</v>
      </c>
      <c r="K12" s="264">
        <v>1256</v>
      </c>
      <c r="L12" s="263">
        <v>3373</v>
      </c>
      <c r="M12" s="266">
        <v>420</v>
      </c>
      <c r="N12" s="264">
        <v>325</v>
      </c>
      <c r="O12" s="264">
        <v>892</v>
      </c>
      <c r="P12" s="264">
        <v>1279</v>
      </c>
      <c r="Q12" s="264">
        <v>809</v>
      </c>
      <c r="R12" s="264">
        <v>1241</v>
      </c>
      <c r="S12" s="264">
        <v>2116</v>
      </c>
      <c r="T12" s="264">
        <v>110</v>
      </c>
      <c r="U12" s="264">
        <v>1324</v>
      </c>
      <c r="V12" s="263">
        <v>990</v>
      </c>
      <c r="W12" s="263">
        <v>2184</v>
      </c>
    </row>
    <row r="13" spans="1:23" ht="21.75" customHeight="1" thickBot="1">
      <c r="A13" s="200" t="s">
        <v>5</v>
      </c>
      <c r="B13" s="264">
        <f t="shared" si="0"/>
        <v>19761</v>
      </c>
      <c r="C13" s="268">
        <v>797</v>
      </c>
      <c r="D13" s="268">
        <v>3</v>
      </c>
      <c r="E13" s="268">
        <v>4</v>
      </c>
      <c r="F13" s="268">
        <v>4</v>
      </c>
      <c r="G13" s="268">
        <v>1220</v>
      </c>
      <c r="H13" s="268">
        <v>7282</v>
      </c>
      <c r="I13" s="268">
        <v>97</v>
      </c>
      <c r="J13" s="268">
        <v>163</v>
      </c>
      <c r="K13" s="268">
        <v>690</v>
      </c>
      <c r="L13" s="269">
        <v>2412</v>
      </c>
      <c r="M13" s="270">
        <v>337</v>
      </c>
      <c r="N13" s="268">
        <v>164</v>
      </c>
      <c r="O13" s="268">
        <v>413</v>
      </c>
      <c r="P13" s="268">
        <v>851</v>
      </c>
      <c r="Q13" s="268">
        <v>639</v>
      </c>
      <c r="R13" s="268">
        <v>598</v>
      </c>
      <c r="S13" s="268">
        <v>1417</v>
      </c>
      <c r="T13" s="268">
        <v>129</v>
      </c>
      <c r="U13" s="268">
        <v>847</v>
      </c>
      <c r="V13" s="268">
        <v>466</v>
      </c>
      <c r="W13" s="269">
        <v>1228</v>
      </c>
    </row>
    <row r="14" spans="1:12" ht="21.75" customHeight="1">
      <c r="A14" s="129"/>
      <c r="B14" s="271"/>
      <c r="J14" s="127"/>
      <c r="L14" s="128"/>
    </row>
    <row r="15" spans="1:24" ht="21.75" customHeight="1" thickBot="1">
      <c r="A15" s="81" t="s">
        <v>234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3"/>
      <c r="T15" s="273" t="s">
        <v>235</v>
      </c>
      <c r="U15" s="272"/>
      <c r="V15" s="272"/>
      <c r="X15" s="192"/>
    </row>
    <row r="16" spans="1:21" s="14" customFormat="1" ht="55.5" customHeight="1">
      <c r="A16" s="82"/>
      <c r="B16" s="83" t="s">
        <v>115</v>
      </c>
      <c r="C16" s="274" t="s">
        <v>363</v>
      </c>
      <c r="D16" s="275" t="s">
        <v>236</v>
      </c>
      <c r="E16" s="275" t="s">
        <v>417</v>
      </c>
      <c r="F16" s="275" t="s">
        <v>237</v>
      </c>
      <c r="G16" s="275" t="s">
        <v>356</v>
      </c>
      <c r="H16" s="274" t="s">
        <v>354</v>
      </c>
      <c r="I16" s="274" t="s">
        <v>355</v>
      </c>
      <c r="J16" s="274" t="s">
        <v>364</v>
      </c>
      <c r="K16" s="274" t="s">
        <v>365</v>
      </c>
      <c r="L16" s="276" t="s">
        <v>366</v>
      </c>
      <c r="M16" s="277" t="s">
        <v>361</v>
      </c>
      <c r="N16" s="275" t="s">
        <v>372</v>
      </c>
      <c r="O16" s="274" t="s">
        <v>373</v>
      </c>
      <c r="P16" s="275" t="s">
        <v>374</v>
      </c>
      <c r="Q16" s="275" t="s">
        <v>362</v>
      </c>
      <c r="R16" s="274" t="s">
        <v>367</v>
      </c>
      <c r="S16" s="275" t="s">
        <v>375</v>
      </c>
      <c r="T16" s="276" t="s">
        <v>411</v>
      </c>
      <c r="U16" s="18"/>
    </row>
    <row r="17" spans="1:21" ht="21.75" customHeight="1">
      <c r="A17" s="278" t="s">
        <v>46</v>
      </c>
      <c r="B17" s="279">
        <f aca="true" t="shared" si="1" ref="B17:B25">SUM(C17:T17)</f>
        <v>15193</v>
      </c>
      <c r="C17" s="280">
        <v>31</v>
      </c>
      <c r="D17" s="280">
        <v>0</v>
      </c>
      <c r="E17" s="280">
        <v>15</v>
      </c>
      <c r="F17" s="280">
        <v>1660</v>
      </c>
      <c r="G17" s="280">
        <v>1744</v>
      </c>
      <c r="H17" s="280">
        <v>9</v>
      </c>
      <c r="I17" s="280">
        <v>139</v>
      </c>
      <c r="J17" s="279">
        <v>255</v>
      </c>
      <c r="K17" s="279">
        <v>4025</v>
      </c>
      <c r="L17" s="281">
        <v>280</v>
      </c>
      <c r="M17" s="282">
        <v>903</v>
      </c>
      <c r="N17" s="280">
        <v>653</v>
      </c>
      <c r="O17" s="280">
        <v>1842</v>
      </c>
      <c r="P17" s="279">
        <v>1258</v>
      </c>
      <c r="Q17" s="279">
        <v>557</v>
      </c>
      <c r="R17" s="279">
        <v>761</v>
      </c>
      <c r="S17" s="279">
        <v>74</v>
      </c>
      <c r="T17" s="281">
        <v>987</v>
      </c>
      <c r="U17" s="283"/>
    </row>
    <row r="18" spans="1:21" ht="21.75" customHeight="1">
      <c r="A18" s="284" t="s">
        <v>51</v>
      </c>
      <c r="B18" s="280">
        <f t="shared" si="1"/>
        <v>3445</v>
      </c>
      <c r="C18" s="280">
        <v>6</v>
      </c>
      <c r="D18" s="280">
        <v>1</v>
      </c>
      <c r="E18" s="280">
        <v>3</v>
      </c>
      <c r="F18" s="280">
        <v>390</v>
      </c>
      <c r="G18" s="280">
        <v>748</v>
      </c>
      <c r="H18" s="280">
        <v>5</v>
      </c>
      <c r="I18" s="280">
        <v>10</v>
      </c>
      <c r="J18" s="280">
        <v>81</v>
      </c>
      <c r="K18" s="280">
        <v>845</v>
      </c>
      <c r="L18" s="285">
        <v>52</v>
      </c>
      <c r="M18" s="282">
        <v>153</v>
      </c>
      <c r="N18" s="280">
        <v>110</v>
      </c>
      <c r="O18" s="280">
        <v>315</v>
      </c>
      <c r="P18" s="280">
        <v>255</v>
      </c>
      <c r="Q18" s="280">
        <v>115</v>
      </c>
      <c r="R18" s="280">
        <v>167</v>
      </c>
      <c r="S18" s="280">
        <v>14</v>
      </c>
      <c r="T18" s="285">
        <v>175</v>
      </c>
      <c r="U18" s="283"/>
    </row>
    <row r="19" spans="1:21" ht="21.75" customHeight="1">
      <c r="A19" s="284" t="s">
        <v>52</v>
      </c>
      <c r="B19" s="280">
        <f t="shared" si="1"/>
        <v>5617</v>
      </c>
      <c r="C19" s="286">
        <v>2</v>
      </c>
      <c r="D19" s="280">
        <v>0</v>
      </c>
      <c r="E19" s="280">
        <v>0</v>
      </c>
      <c r="F19" s="280">
        <v>456</v>
      </c>
      <c r="G19" s="280">
        <v>805</v>
      </c>
      <c r="H19" s="280">
        <v>9</v>
      </c>
      <c r="I19" s="280">
        <v>67</v>
      </c>
      <c r="J19" s="280">
        <v>94</v>
      </c>
      <c r="K19" s="280">
        <v>1364</v>
      </c>
      <c r="L19" s="285">
        <v>87</v>
      </c>
      <c r="M19" s="282">
        <v>382</v>
      </c>
      <c r="N19" s="280">
        <v>208</v>
      </c>
      <c r="O19" s="280">
        <v>814</v>
      </c>
      <c r="P19" s="280">
        <v>495</v>
      </c>
      <c r="Q19" s="280">
        <v>189</v>
      </c>
      <c r="R19" s="280">
        <v>278</v>
      </c>
      <c r="S19" s="280">
        <v>20</v>
      </c>
      <c r="T19" s="285">
        <v>347</v>
      </c>
      <c r="U19" s="283"/>
    </row>
    <row r="20" spans="1:21" ht="21.75" customHeight="1">
      <c r="A20" s="284" t="s">
        <v>81</v>
      </c>
      <c r="B20" s="280">
        <f t="shared" si="1"/>
        <v>14488</v>
      </c>
      <c r="C20" s="280">
        <v>57</v>
      </c>
      <c r="D20" s="280">
        <v>1</v>
      </c>
      <c r="E20" s="280">
        <v>24</v>
      </c>
      <c r="F20" s="280">
        <v>1644</v>
      </c>
      <c r="G20" s="280">
        <v>1653</v>
      </c>
      <c r="H20" s="280">
        <v>9</v>
      </c>
      <c r="I20" s="280">
        <v>123</v>
      </c>
      <c r="J20" s="280">
        <v>336</v>
      </c>
      <c r="K20" s="280">
        <v>3349</v>
      </c>
      <c r="L20" s="285">
        <v>163</v>
      </c>
      <c r="M20" s="282">
        <v>837</v>
      </c>
      <c r="N20" s="280">
        <v>515</v>
      </c>
      <c r="O20" s="280">
        <v>2169</v>
      </c>
      <c r="P20" s="280">
        <v>1279</v>
      </c>
      <c r="Q20" s="286">
        <v>498</v>
      </c>
      <c r="R20" s="286">
        <v>732</v>
      </c>
      <c r="S20" s="286">
        <v>90</v>
      </c>
      <c r="T20" s="287">
        <v>1009</v>
      </c>
      <c r="U20" s="288"/>
    </row>
    <row r="21" spans="1:21" ht="21.75" customHeight="1">
      <c r="A21" s="284" t="s">
        <v>45</v>
      </c>
      <c r="B21" s="280">
        <f t="shared" si="1"/>
        <v>6889</v>
      </c>
      <c r="C21" s="280">
        <v>12</v>
      </c>
      <c r="D21" s="280">
        <v>1</v>
      </c>
      <c r="E21" s="280">
        <v>12</v>
      </c>
      <c r="F21" s="280">
        <v>658</v>
      </c>
      <c r="G21" s="280">
        <v>983</v>
      </c>
      <c r="H21" s="280">
        <v>5</v>
      </c>
      <c r="I21" s="280">
        <v>48</v>
      </c>
      <c r="J21" s="280">
        <v>153</v>
      </c>
      <c r="K21" s="280">
        <v>1695</v>
      </c>
      <c r="L21" s="285">
        <v>71</v>
      </c>
      <c r="M21" s="282">
        <v>504</v>
      </c>
      <c r="N21" s="280">
        <v>225</v>
      </c>
      <c r="O21" s="280">
        <v>912</v>
      </c>
      <c r="P21" s="280">
        <v>582</v>
      </c>
      <c r="Q21" s="280">
        <v>275</v>
      </c>
      <c r="R21" s="280">
        <v>337</v>
      </c>
      <c r="S21" s="280">
        <v>33</v>
      </c>
      <c r="T21" s="285">
        <v>383</v>
      </c>
      <c r="U21" s="283"/>
    </row>
    <row r="22" spans="1:21" ht="21.75" customHeight="1">
      <c r="A22" s="284" t="s">
        <v>53</v>
      </c>
      <c r="B22" s="280">
        <f t="shared" si="1"/>
        <v>7810</v>
      </c>
      <c r="C22" s="280">
        <v>42</v>
      </c>
      <c r="D22" s="280">
        <v>6</v>
      </c>
      <c r="E22" s="280">
        <v>3</v>
      </c>
      <c r="F22" s="280">
        <v>1016</v>
      </c>
      <c r="G22" s="280">
        <v>1458</v>
      </c>
      <c r="H22" s="280">
        <v>6</v>
      </c>
      <c r="I22" s="280">
        <v>23</v>
      </c>
      <c r="J22" s="280">
        <v>143</v>
      </c>
      <c r="K22" s="280">
        <v>2030</v>
      </c>
      <c r="L22" s="285">
        <v>101</v>
      </c>
      <c r="M22" s="282">
        <v>267</v>
      </c>
      <c r="N22" s="280">
        <v>235</v>
      </c>
      <c r="O22" s="280">
        <v>697</v>
      </c>
      <c r="P22" s="280">
        <v>618</v>
      </c>
      <c r="Q22" s="280">
        <v>290</v>
      </c>
      <c r="R22" s="280">
        <v>348</v>
      </c>
      <c r="S22" s="280">
        <v>58</v>
      </c>
      <c r="T22" s="285">
        <v>469</v>
      </c>
      <c r="U22" s="283"/>
    </row>
    <row r="23" spans="1:21" ht="21.75" customHeight="1">
      <c r="A23" s="284" t="s">
        <v>50</v>
      </c>
      <c r="B23" s="280">
        <f t="shared" si="1"/>
        <v>2351</v>
      </c>
      <c r="C23" s="286">
        <v>2</v>
      </c>
      <c r="D23" s="280">
        <v>0</v>
      </c>
      <c r="E23" s="280">
        <v>0</v>
      </c>
      <c r="F23" s="289">
        <v>196</v>
      </c>
      <c r="G23" s="280">
        <v>273</v>
      </c>
      <c r="H23" s="280">
        <v>0</v>
      </c>
      <c r="I23" s="280">
        <v>18</v>
      </c>
      <c r="J23" s="280">
        <v>38</v>
      </c>
      <c r="K23" s="280">
        <v>643</v>
      </c>
      <c r="L23" s="285">
        <v>32</v>
      </c>
      <c r="M23" s="282">
        <v>199</v>
      </c>
      <c r="N23" s="280">
        <v>77</v>
      </c>
      <c r="O23" s="280">
        <v>299</v>
      </c>
      <c r="P23" s="280">
        <v>208</v>
      </c>
      <c r="Q23" s="280">
        <v>108</v>
      </c>
      <c r="R23" s="280">
        <v>120</v>
      </c>
      <c r="S23" s="280">
        <v>7</v>
      </c>
      <c r="T23" s="285">
        <v>131</v>
      </c>
      <c r="U23" s="283"/>
    </row>
    <row r="24" spans="1:21" ht="21.75" customHeight="1">
      <c r="A24" s="284" t="s">
        <v>49</v>
      </c>
      <c r="B24" s="280">
        <f t="shared" si="1"/>
        <v>1601</v>
      </c>
      <c r="C24" s="280">
        <v>3</v>
      </c>
      <c r="D24" s="280">
        <v>0</v>
      </c>
      <c r="E24" s="280">
        <v>3</v>
      </c>
      <c r="F24" s="289">
        <v>159</v>
      </c>
      <c r="G24" s="280">
        <v>364</v>
      </c>
      <c r="H24" s="280">
        <v>0</v>
      </c>
      <c r="I24" s="280">
        <v>5</v>
      </c>
      <c r="J24" s="280">
        <v>33</v>
      </c>
      <c r="K24" s="280">
        <v>387</v>
      </c>
      <c r="L24" s="285">
        <v>25</v>
      </c>
      <c r="M24" s="282">
        <v>87</v>
      </c>
      <c r="N24" s="280">
        <v>43</v>
      </c>
      <c r="O24" s="280">
        <v>137</v>
      </c>
      <c r="P24" s="280">
        <v>139</v>
      </c>
      <c r="Q24" s="280">
        <v>68</v>
      </c>
      <c r="R24" s="280">
        <v>71</v>
      </c>
      <c r="S24" s="280">
        <v>6</v>
      </c>
      <c r="T24" s="285">
        <v>71</v>
      </c>
      <c r="U24" s="283"/>
    </row>
    <row r="25" spans="1:21" ht="21.75" customHeight="1">
      <c r="A25" s="284" t="s">
        <v>202</v>
      </c>
      <c r="B25" s="280">
        <f t="shared" si="1"/>
        <v>1877</v>
      </c>
      <c r="C25" s="286">
        <v>10</v>
      </c>
      <c r="D25" s="280">
        <v>1</v>
      </c>
      <c r="E25" s="280">
        <v>1</v>
      </c>
      <c r="F25" s="286">
        <v>199</v>
      </c>
      <c r="G25" s="280">
        <v>333</v>
      </c>
      <c r="H25" s="280">
        <v>1</v>
      </c>
      <c r="I25" s="280">
        <v>14</v>
      </c>
      <c r="J25" s="280">
        <v>44</v>
      </c>
      <c r="K25" s="280">
        <v>395</v>
      </c>
      <c r="L25" s="285">
        <v>16</v>
      </c>
      <c r="M25" s="282">
        <v>131</v>
      </c>
      <c r="N25" s="280">
        <v>58</v>
      </c>
      <c r="O25" s="280">
        <v>232</v>
      </c>
      <c r="P25" s="280">
        <v>138</v>
      </c>
      <c r="Q25" s="280">
        <v>79</v>
      </c>
      <c r="R25" s="280">
        <v>109</v>
      </c>
      <c r="S25" s="280">
        <v>7</v>
      </c>
      <c r="T25" s="285">
        <v>109</v>
      </c>
      <c r="U25" s="283"/>
    </row>
    <row r="26" spans="1:20" ht="21.75" customHeight="1" thickBot="1">
      <c r="A26" s="290" t="s">
        <v>48</v>
      </c>
      <c r="B26" s="291">
        <f>SUM(C26:U26)</f>
        <v>1279</v>
      </c>
      <c r="C26" s="292">
        <v>4</v>
      </c>
      <c r="D26" s="291">
        <v>0</v>
      </c>
      <c r="E26" s="291">
        <v>0</v>
      </c>
      <c r="F26" s="292">
        <v>174</v>
      </c>
      <c r="G26" s="291">
        <v>211</v>
      </c>
      <c r="H26" s="291">
        <v>2</v>
      </c>
      <c r="I26" s="291">
        <v>10</v>
      </c>
      <c r="J26" s="291">
        <v>26</v>
      </c>
      <c r="K26" s="291">
        <v>279</v>
      </c>
      <c r="L26" s="293">
        <v>10</v>
      </c>
      <c r="M26" s="294">
        <v>73</v>
      </c>
      <c r="N26" s="291">
        <v>43</v>
      </c>
      <c r="O26" s="291">
        <v>160</v>
      </c>
      <c r="P26" s="291">
        <v>110</v>
      </c>
      <c r="Q26" s="291">
        <v>48</v>
      </c>
      <c r="R26" s="291">
        <v>57</v>
      </c>
      <c r="S26" s="291">
        <v>10</v>
      </c>
      <c r="T26" s="293">
        <v>62</v>
      </c>
    </row>
  </sheetData>
  <sheetProtection/>
  <printOptions/>
  <pageMargins left="0.75" right="0.75" top="1" bottom="1" header="0.512" footer="0.512"/>
  <pageSetup horizontalDpi="600" verticalDpi="600" orientation="portrait" paperSize="9" scale="82" r:id="rId1"/>
  <headerFooter alignWithMargins="0">
    <oddFooter>&amp;C-8-</oddFooter>
  </headerFooter>
  <colBreaks count="1" manualBreakCount="1">
    <brk id="12" max="2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N29"/>
  <sheetViews>
    <sheetView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12" sqref="H12"/>
    </sheetView>
  </sheetViews>
  <sheetFormatPr defaultColWidth="8.796875" defaultRowHeight="22.5" customHeight="1"/>
  <cols>
    <col min="1" max="1" width="12.69921875" style="295" customWidth="1"/>
    <col min="2" max="2" width="16.296875" style="295" customWidth="1"/>
    <col min="3" max="10" width="12.69921875" style="295" customWidth="1"/>
    <col min="11" max="11" width="16.3984375" style="295" customWidth="1"/>
    <col min="12" max="12" width="12.69921875" style="296" customWidth="1"/>
    <col min="13" max="15" width="12.69921875" style="295" customWidth="1"/>
    <col min="16" max="16" width="10.69921875" style="295" bestFit="1" customWidth="1"/>
    <col min="17" max="18" width="9.09765625" style="295" customWidth="1"/>
    <col min="19" max="19" width="10.69921875" style="295" bestFit="1" customWidth="1"/>
    <col min="20" max="20" width="11.8984375" style="295" bestFit="1" customWidth="1"/>
    <col min="21" max="21" width="9.09765625" style="295" customWidth="1"/>
    <col min="22" max="22" width="10.69921875" style="295" bestFit="1" customWidth="1"/>
    <col min="23" max="16384" width="9.09765625" style="295" customWidth="1"/>
  </cols>
  <sheetData>
    <row r="1" spans="1:14" ht="22.5" customHeight="1" thickBot="1">
      <c r="A1" s="7" t="s">
        <v>142</v>
      </c>
      <c r="N1" s="297" t="s">
        <v>412</v>
      </c>
    </row>
    <row r="2" spans="1:14" s="7" customFormat="1" ht="24.75" customHeight="1">
      <c r="A2" s="23"/>
      <c r="B2" s="41" t="s">
        <v>143</v>
      </c>
      <c r="C2" s="41" t="s">
        <v>71</v>
      </c>
      <c r="D2" s="41" t="s">
        <v>72</v>
      </c>
      <c r="E2" s="41" t="s">
        <v>54</v>
      </c>
      <c r="F2" s="41" t="s">
        <v>55</v>
      </c>
      <c r="G2" s="84" t="s">
        <v>56</v>
      </c>
      <c r="H2" s="43" t="s">
        <v>57</v>
      </c>
      <c r="I2" s="44" t="s">
        <v>58</v>
      </c>
      <c r="J2" s="44" t="s">
        <v>59</v>
      </c>
      <c r="K2" s="44" t="s">
        <v>60</v>
      </c>
      <c r="L2" s="155" t="s">
        <v>242</v>
      </c>
      <c r="M2" s="42" t="s">
        <v>61</v>
      </c>
      <c r="N2" s="45" t="s">
        <v>62</v>
      </c>
    </row>
    <row r="3" spans="1:14" ht="22.5" customHeight="1">
      <c r="A3" s="298" t="s">
        <v>46</v>
      </c>
      <c r="B3" s="85">
        <v>160662203</v>
      </c>
      <c r="C3" s="85">
        <v>2949729</v>
      </c>
      <c r="D3" s="85">
        <v>2101041</v>
      </c>
      <c r="E3" s="85">
        <v>8928315</v>
      </c>
      <c r="F3" s="85">
        <v>196571</v>
      </c>
      <c r="G3" s="86">
        <v>317416</v>
      </c>
      <c r="H3" s="87">
        <v>670528</v>
      </c>
      <c r="I3" s="85">
        <v>420972</v>
      </c>
      <c r="J3" s="85">
        <v>66214</v>
      </c>
      <c r="K3" s="85" t="s">
        <v>250</v>
      </c>
      <c r="L3" s="156">
        <v>4404812</v>
      </c>
      <c r="M3" s="85">
        <v>28743</v>
      </c>
      <c r="N3" s="85" t="s">
        <v>251</v>
      </c>
    </row>
    <row r="4" spans="1:14" ht="22.5" customHeight="1">
      <c r="A4" s="299" t="s">
        <v>51</v>
      </c>
      <c r="B4" s="85">
        <v>76676898</v>
      </c>
      <c r="C4" s="85">
        <v>13398605</v>
      </c>
      <c r="D4" s="85">
        <v>1556517</v>
      </c>
      <c r="E4" s="85" t="s">
        <v>250</v>
      </c>
      <c r="F4" s="85" t="s">
        <v>251</v>
      </c>
      <c r="G4" s="86">
        <v>41454</v>
      </c>
      <c r="H4" s="87">
        <v>642701</v>
      </c>
      <c r="I4" s="85">
        <v>22117</v>
      </c>
      <c r="J4" s="85">
        <v>556318</v>
      </c>
      <c r="K4" s="85" t="s">
        <v>250</v>
      </c>
      <c r="L4" s="156">
        <v>1000993</v>
      </c>
      <c r="M4" s="85">
        <v>395098</v>
      </c>
      <c r="N4" s="85" t="s">
        <v>250</v>
      </c>
    </row>
    <row r="5" spans="1:14" ht="22.5" customHeight="1">
      <c r="A5" s="299" t="s">
        <v>52</v>
      </c>
      <c r="B5" s="85">
        <v>153776942</v>
      </c>
      <c r="C5" s="85">
        <v>2797981</v>
      </c>
      <c r="D5" s="85" t="s">
        <v>251</v>
      </c>
      <c r="E5" s="85">
        <v>167001</v>
      </c>
      <c r="F5" s="85" t="s">
        <v>250</v>
      </c>
      <c r="G5" s="86">
        <v>258126</v>
      </c>
      <c r="H5" s="87">
        <v>332973</v>
      </c>
      <c r="I5" s="85">
        <v>2164039</v>
      </c>
      <c r="J5" s="85" t="s">
        <v>250</v>
      </c>
      <c r="K5" s="85" t="s">
        <v>250</v>
      </c>
      <c r="L5" s="156">
        <v>3050813</v>
      </c>
      <c r="M5" s="85">
        <v>156148</v>
      </c>
      <c r="N5" s="85" t="s">
        <v>251</v>
      </c>
    </row>
    <row r="6" spans="1:14" ht="22.5" customHeight="1">
      <c r="A6" s="299" t="s">
        <v>81</v>
      </c>
      <c r="B6" s="85">
        <v>1062727560</v>
      </c>
      <c r="C6" s="85">
        <v>4385303</v>
      </c>
      <c r="D6" s="85">
        <v>209330</v>
      </c>
      <c r="E6" s="85">
        <v>1977921</v>
      </c>
      <c r="F6" s="85">
        <v>567679</v>
      </c>
      <c r="G6" s="86">
        <v>158939</v>
      </c>
      <c r="H6" s="87">
        <v>337631</v>
      </c>
      <c r="I6" s="85">
        <v>651919</v>
      </c>
      <c r="J6" s="85">
        <v>580003</v>
      </c>
      <c r="K6" s="85">
        <v>1117642</v>
      </c>
      <c r="L6" s="156">
        <v>28664109</v>
      </c>
      <c r="M6" s="85">
        <v>6807551</v>
      </c>
      <c r="N6" s="85" t="s">
        <v>243</v>
      </c>
    </row>
    <row r="7" spans="1:14" ht="22.5" customHeight="1">
      <c r="A7" s="299" t="s">
        <v>45</v>
      </c>
      <c r="B7" s="85">
        <v>145591562</v>
      </c>
      <c r="C7" s="85">
        <v>10683979</v>
      </c>
      <c r="D7" s="85">
        <v>244229</v>
      </c>
      <c r="E7" s="85">
        <v>858931</v>
      </c>
      <c r="F7" s="85" t="s">
        <v>244</v>
      </c>
      <c r="G7" s="86">
        <v>666077</v>
      </c>
      <c r="H7" s="87">
        <v>1753781</v>
      </c>
      <c r="I7" s="85">
        <v>699894</v>
      </c>
      <c r="J7" s="85">
        <v>248504</v>
      </c>
      <c r="K7" s="85" t="s">
        <v>243</v>
      </c>
      <c r="L7" s="156">
        <v>7908683</v>
      </c>
      <c r="M7" s="85">
        <v>248521</v>
      </c>
      <c r="N7" s="85" t="s">
        <v>243</v>
      </c>
    </row>
    <row r="8" spans="1:14" ht="22.5" customHeight="1">
      <c r="A8" s="300" t="s">
        <v>245</v>
      </c>
      <c r="B8" s="85">
        <v>126095369</v>
      </c>
      <c r="C8" s="85">
        <v>2273593</v>
      </c>
      <c r="D8" s="85" t="s">
        <v>246</v>
      </c>
      <c r="E8" s="85">
        <v>1403954</v>
      </c>
      <c r="F8" s="85" t="s">
        <v>246</v>
      </c>
      <c r="G8" s="86" t="s">
        <v>247</v>
      </c>
      <c r="H8" s="87" t="s">
        <v>247</v>
      </c>
      <c r="I8" s="85" t="s">
        <v>247</v>
      </c>
      <c r="J8" s="85" t="s">
        <v>247</v>
      </c>
      <c r="K8" s="85" t="s">
        <v>247</v>
      </c>
      <c r="L8" s="85">
        <v>3063861</v>
      </c>
      <c r="M8" s="85" t="s">
        <v>247</v>
      </c>
      <c r="N8" s="85" t="s">
        <v>248</v>
      </c>
    </row>
    <row r="9" spans="1:14" ht="22.5" customHeight="1">
      <c r="A9" s="300" t="s">
        <v>50</v>
      </c>
      <c r="B9" s="85">
        <v>11137365</v>
      </c>
      <c r="C9" s="85">
        <v>422398</v>
      </c>
      <c r="D9" s="85" t="s">
        <v>252</v>
      </c>
      <c r="E9" s="85">
        <v>342369</v>
      </c>
      <c r="F9" s="85" t="s">
        <v>252</v>
      </c>
      <c r="G9" s="86">
        <v>111931</v>
      </c>
      <c r="H9" s="87" t="s">
        <v>252</v>
      </c>
      <c r="I9" s="85">
        <v>665163</v>
      </c>
      <c r="J9" s="85">
        <v>1034195</v>
      </c>
      <c r="K9" s="85" t="s">
        <v>253</v>
      </c>
      <c r="L9" s="156">
        <v>472091</v>
      </c>
      <c r="M9" s="85" t="s">
        <v>253</v>
      </c>
      <c r="N9" s="85" t="s">
        <v>252</v>
      </c>
    </row>
    <row r="10" spans="1:14" ht="22.5" customHeight="1">
      <c r="A10" s="300" t="s">
        <v>49</v>
      </c>
      <c r="B10" s="85">
        <v>39526971</v>
      </c>
      <c r="C10" s="85">
        <v>589464</v>
      </c>
      <c r="D10" s="85" t="s">
        <v>252</v>
      </c>
      <c r="E10" s="85" t="s">
        <v>253</v>
      </c>
      <c r="F10" s="85" t="s">
        <v>253</v>
      </c>
      <c r="G10" s="86">
        <v>228923</v>
      </c>
      <c r="H10" s="87" t="s">
        <v>252</v>
      </c>
      <c r="I10" s="85">
        <v>9315</v>
      </c>
      <c r="J10" s="85" t="s">
        <v>253</v>
      </c>
      <c r="K10" s="85" t="s">
        <v>253</v>
      </c>
      <c r="L10" s="156">
        <v>1216074</v>
      </c>
      <c r="M10" s="85">
        <v>683551</v>
      </c>
      <c r="N10" s="85" t="s">
        <v>252</v>
      </c>
    </row>
    <row r="11" spans="1:14" ht="22.5" customHeight="1">
      <c r="A11" s="300" t="s">
        <v>202</v>
      </c>
      <c r="B11" s="85">
        <v>94907485</v>
      </c>
      <c r="C11" s="85">
        <v>1881670</v>
      </c>
      <c r="D11" s="85" t="s">
        <v>253</v>
      </c>
      <c r="E11" s="85">
        <v>99808</v>
      </c>
      <c r="F11" s="85" t="s">
        <v>253</v>
      </c>
      <c r="G11" s="86" t="s">
        <v>253</v>
      </c>
      <c r="H11" s="87">
        <v>600230</v>
      </c>
      <c r="I11" s="85" t="s">
        <v>253</v>
      </c>
      <c r="J11" s="85">
        <v>7731444</v>
      </c>
      <c r="K11" s="85" t="s">
        <v>253</v>
      </c>
      <c r="L11" s="156">
        <v>2572033</v>
      </c>
      <c r="M11" s="85" t="s">
        <v>253</v>
      </c>
      <c r="N11" s="85" t="s">
        <v>252</v>
      </c>
    </row>
    <row r="12" spans="1:14" ht="22.5" customHeight="1" thickBot="1">
      <c r="A12" s="301" t="s">
        <v>48</v>
      </c>
      <c r="B12" s="88">
        <v>115182586</v>
      </c>
      <c r="C12" s="88">
        <v>38418</v>
      </c>
      <c r="D12" s="88" t="s">
        <v>253</v>
      </c>
      <c r="E12" s="88">
        <v>42674</v>
      </c>
      <c r="F12" s="88" t="s">
        <v>253</v>
      </c>
      <c r="G12" s="89" t="s">
        <v>253</v>
      </c>
      <c r="H12" s="90" t="s">
        <v>253</v>
      </c>
      <c r="I12" s="88">
        <v>73939</v>
      </c>
      <c r="J12" s="88">
        <v>5869094</v>
      </c>
      <c r="K12" s="88" t="s">
        <v>253</v>
      </c>
      <c r="L12" s="157">
        <v>1161092</v>
      </c>
      <c r="M12" s="88" t="s">
        <v>253</v>
      </c>
      <c r="N12" s="88" t="s">
        <v>252</v>
      </c>
    </row>
    <row r="13" spans="8:9" ht="16.5" customHeight="1">
      <c r="H13" s="127"/>
      <c r="I13" s="302"/>
    </row>
    <row r="14" ht="5.25" customHeight="1" thickBot="1">
      <c r="M14" s="297"/>
    </row>
    <row r="15" spans="1:14" s="7" customFormat="1" ht="25.5" customHeight="1">
      <c r="A15" s="91"/>
      <c r="B15" s="92" t="s">
        <v>63</v>
      </c>
      <c r="C15" s="93" t="s">
        <v>64</v>
      </c>
      <c r="D15" s="94" t="s">
        <v>65</v>
      </c>
      <c r="E15" s="94" t="s">
        <v>66</v>
      </c>
      <c r="F15" s="94" t="s">
        <v>238</v>
      </c>
      <c r="G15" s="95" t="s">
        <v>239</v>
      </c>
      <c r="H15" s="96" t="s">
        <v>240</v>
      </c>
      <c r="I15" s="97" t="s">
        <v>69</v>
      </c>
      <c r="J15" s="96" t="s">
        <v>67</v>
      </c>
      <c r="K15" s="98" t="s">
        <v>68</v>
      </c>
      <c r="L15" s="158" t="s">
        <v>70</v>
      </c>
      <c r="M15" s="99" t="s">
        <v>101</v>
      </c>
      <c r="N15" s="100"/>
    </row>
    <row r="16" spans="1:14" ht="22.5" customHeight="1">
      <c r="A16" s="303" t="s">
        <v>46</v>
      </c>
      <c r="B16" s="85">
        <v>1326987</v>
      </c>
      <c r="C16" s="85">
        <v>2541776</v>
      </c>
      <c r="D16" s="85">
        <v>520781</v>
      </c>
      <c r="E16" s="85">
        <v>2029412</v>
      </c>
      <c r="F16" s="85">
        <v>3553692</v>
      </c>
      <c r="G16" s="86">
        <v>23166266</v>
      </c>
      <c r="H16" s="87">
        <v>2904755</v>
      </c>
      <c r="I16" s="85" t="s">
        <v>254</v>
      </c>
      <c r="J16" s="85">
        <v>8237710</v>
      </c>
      <c r="K16" s="85" t="s">
        <v>254</v>
      </c>
      <c r="L16" s="156">
        <v>94652264</v>
      </c>
      <c r="M16" s="86">
        <v>1152554</v>
      </c>
      <c r="N16" s="304"/>
    </row>
    <row r="17" spans="1:14" ht="22.5" customHeight="1">
      <c r="A17" s="300" t="s">
        <v>51</v>
      </c>
      <c r="B17" s="85">
        <v>1810138</v>
      </c>
      <c r="C17" s="85">
        <v>10970503</v>
      </c>
      <c r="D17" s="85">
        <v>1586122</v>
      </c>
      <c r="E17" s="85">
        <v>1696134</v>
      </c>
      <c r="F17" s="85">
        <v>170035</v>
      </c>
      <c r="G17" s="86">
        <v>924058</v>
      </c>
      <c r="H17" s="87">
        <v>112539</v>
      </c>
      <c r="I17" s="85" t="s">
        <v>255</v>
      </c>
      <c r="J17" s="85">
        <v>432184</v>
      </c>
      <c r="K17" s="85" t="s">
        <v>255</v>
      </c>
      <c r="L17" s="156">
        <v>41036040</v>
      </c>
      <c r="M17" s="86">
        <v>130607</v>
      </c>
      <c r="N17" s="304"/>
    </row>
    <row r="18" spans="1:14" ht="22.5" customHeight="1">
      <c r="A18" s="300" t="s">
        <v>52</v>
      </c>
      <c r="B18" s="85">
        <v>756248</v>
      </c>
      <c r="C18" s="85">
        <v>4372620</v>
      </c>
      <c r="D18" s="85" t="s">
        <v>254</v>
      </c>
      <c r="E18" s="85">
        <v>6818956</v>
      </c>
      <c r="F18" s="85">
        <v>19997700</v>
      </c>
      <c r="G18" s="86">
        <v>9772671</v>
      </c>
      <c r="H18" s="87" t="s">
        <v>254</v>
      </c>
      <c r="I18" s="85" t="s">
        <v>255</v>
      </c>
      <c r="J18" s="85">
        <v>752921</v>
      </c>
      <c r="K18" s="85" t="s">
        <v>255</v>
      </c>
      <c r="L18" s="156">
        <v>99938512</v>
      </c>
      <c r="M18" s="86">
        <v>99277</v>
      </c>
      <c r="N18" s="304"/>
    </row>
    <row r="19" spans="1:14" ht="22.5" customHeight="1">
      <c r="A19" s="300" t="s">
        <v>81</v>
      </c>
      <c r="B19" s="85">
        <v>2442735</v>
      </c>
      <c r="C19" s="85">
        <v>13772052</v>
      </c>
      <c r="D19" s="85">
        <v>2114082</v>
      </c>
      <c r="E19" s="85">
        <v>6517632</v>
      </c>
      <c r="F19" s="85">
        <v>1903590</v>
      </c>
      <c r="G19" s="86">
        <v>4488204</v>
      </c>
      <c r="H19" s="87">
        <v>41982</v>
      </c>
      <c r="I19" s="85">
        <v>2107840</v>
      </c>
      <c r="J19" s="85">
        <v>2780265</v>
      </c>
      <c r="K19" s="85">
        <v>3312012</v>
      </c>
      <c r="L19" s="156">
        <v>971757294</v>
      </c>
      <c r="M19" s="86">
        <v>6031845</v>
      </c>
      <c r="N19" s="304"/>
    </row>
    <row r="20" spans="1:14" ht="22.5" customHeight="1">
      <c r="A20" s="300" t="s">
        <v>45</v>
      </c>
      <c r="B20" s="85">
        <v>645245</v>
      </c>
      <c r="C20" s="85">
        <v>3673971</v>
      </c>
      <c r="D20" s="85">
        <v>259109</v>
      </c>
      <c r="E20" s="85">
        <v>1858861</v>
      </c>
      <c r="F20" s="85">
        <v>5128641</v>
      </c>
      <c r="G20" s="86">
        <v>3027923</v>
      </c>
      <c r="H20" s="87" t="s">
        <v>244</v>
      </c>
      <c r="I20" s="85" t="s">
        <v>243</v>
      </c>
      <c r="J20" s="85">
        <v>18676820</v>
      </c>
      <c r="K20" s="85" t="s">
        <v>244</v>
      </c>
      <c r="L20" s="156">
        <v>88143833</v>
      </c>
      <c r="M20" s="86" t="s">
        <v>244</v>
      </c>
      <c r="N20" s="304"/>
    </row>
    <row r="21" spans="1:14" ht="22.5" customHeight="1">
      <c r="A21" s="300" t="s">
        <v>245</v>
      </c>
      <c r="B21" s="85" t="s">
        <v>247</v>
      </c>
      <c r="C21" s="85" t="s">
        <v>247</v>
      </c>
      <c r="D21" s="85" t="s">
        <v>247</v>
      </c>
      <c r="E21" s="85">
        <v>2448737</v>
      </c>
      <c r="F21" s="85" t="s">
        <v>247</v>
      </c>
      <c r="G21" s="86">
        <v>7017600</v>
      </c>
      <c r="H21" s="87" t="s">
        <v>247</v>
      </c>
      <c r="I21" s="85" t="s">
        <v>402</v>
      </c>
      <c r="J21" s="85">
        <v>932245</v>
      </c>
      <c r="K21" s="85" t="s">
        <v>248</v>
      </c>
      <c r="L21" s="85">
        <v>96227494</v>
      </c>
      <c r="M21" s="86" t="s">
        <v>247</v>
      </c>
      <c r="N21" s="304"/>
    </row>
    <row r="22" spans="1:14" ht="22.5" customHeight="1">
      <c r="A22" s="300" t="s">
        <v>50</v>
      </c>
      <c r="B22" s="85" t="s">
        <v>253</v>
      </c>
      <c r="C22" s="85">
        <v>100880</v>
      </c>
      <c r="D22" s="85">
        <v>217786</v>
      </c>
      <c r="E22" s="85">
        <v>1221517</v>
      </c>
      <c r="F22" s="85">
        <v>544853</v>
      </c>
      <c r="G22" s="86">
        <v>494814</v>
      </c>
      <c r="H22" s="87" t="s">
        <v>253</v>
      </c>
      <c r="I22" s="85" t="s">
        <v>252</v>
      </c>
      <c r="J22" s="85">
        <v>219113</v>
      </c>
      <c r="K22" s="85" t="s">
        <v>252</v>
      </c>
      <c r="L22" s="156">
        <v>5064053</v>
      </c>
      <c r="M22" s="86">
        <v>20297</v>
      </c>
      <c r="N22" s="304"/>
    </row>
    <row r="23" spans="1:14" ht="22.5" customHeight="1">
      <c r="A23" s="300" t="s">
        <v>49</v>
      </c>
      <c r="B23" s="85">
        <v>2089259</v>
      </c>
      <c r="C23" s="85" t="s">
        <v>253</v>
      </c>
      <c r="D23" s="85" t="s">
        <v>253</v>
      </c>
      <c r="E23" s="85">
        <v>588330</v>
      </c>
      <c r="F23" s="85">
        <v>408622</v>
      </c>
      <c r="G23" s="86">
        <v>685975</v>
      </c>
      <c r="H23" s="87" t="s">
        <v>253</v>
      </c>
      <c r="I23" s="85" t="s">
        <v>252</v>
      </c>
      <c r="J23" s="85">
        <v>92107</v>
      </c>
      <c r="K23" s="85" t="s">
        <v>253</v>
      </c>
      <c r="L23" s="156">
        <v>29348198</v>
      </c>
      <c r="M23" s="86" t="s">
        <v>253</v>
      </c>
      <c r="N23" s="304"/>
    </row>
    <row r="24" spans="1:14" ht="22.5" customHeight="1">
      <c r="A24" s="300" t="s">
        <v>202</v>
      </c>
      <c r="B24" s="85">
        <v>496354</v>
      </c>
      <c r="C24" s="85">
        <v>6101709</v>
      </c>
      <c r="D24" s="85" t="s">
        <v>253</v>
      </c>
      <c r="E24" s="85">
        <v>3372450</v>
      </c>
      <c r="F24" s="85" t="s">
        <v>253</v>
      </c>
      <c r="G24" s="86">
        <v>822642</v>
      </c>
      <c r="H24" s="87">
        <v>1962154</v>
      </c>
      <c r="I24" s="85" t="s">
        <v>253</v>
      </c>
      <c r="J24" s="85">
        <v>505810</v>
      </c>
      <c r="K24" s="85" t="s">
        <v>252</v>
      </c>
      <c r="L24" s="156">
        <v>67095394</v>
      </c>
      <c r="M24" s="86">
        <v>49813</v>
      </c>
      <c r="N24" s="304"/>
    </row>
    <row r="25" spans="1:14" ht="22.5" customHeight="1" thickBot="1">
      <c r="A25" s="301" t="s">
        <v>48</v>
      </c>
      <c r="B25" s="88" t="s">
        <v>253</v>
      </c>
      <c r="C25" s="88" t="s">
        <v>252</v>
      </c>
      <c r="D25" s="88" t="s">
        <v>253</v>
      </c>
      <c r="E25" s="88">
        <v>762978</v>
      </c>
      <c r="F25" s="88">
        <v>386455</v>
      </c>
      <c r="G25" s="89">
        <v>967703</v>
      </c>
      <c r="H25" s="90" t="s">
        <v>253</v>
      </c>
      <c r="I25" s="88" t="s">
        <v>253</v>
      </c>
      <c r="J25" s="88">
        <v>1595296</v>
      </c>
      <c r="K25" s="88" t="s">
        <v>253</v>
      </c>
      <c r="L25" s="157">
        <v>13000435</v>
      </c>
      <c r="M25" s="89">
        <v>50845</v>
      </c>
      <c r="N25" s="304"/>
    </row>
    <row r="26" spans="1:14" ht="22.5" customHeight="1">
      <c r="A26" s="305" t="s">
        <v>256</v>
      </c>
      <c r="B26" s="306"/>
      <c r="C26" s="306"/>
      <c r="D26" s="306"/>
      <c r="E26" s="306"/>
      <c r="F26" s="306"/>
      <c r="G26" s="304"/>
      <c r="H26" s="304"/>
      <c r="I26" s="306"/>
      <c r="J26" s="306"/>
      <c r="K26" s="306"/>
      <c r="L26" s="307"/>
      <c r="M26" s="306"/>
      <c r="N26" s="306"/>
    </row>
    <row r="27" spans="1:14" ht="22.5" customHeight="1">
      <c r="A27" s="306" t="s">
        <v>249</v>
      </c>
      <c r="B27" s="306"/>
      <c r="C27" s="306"/>
      <c r="D27" s="308"/>
      <c r="E27" s="308"/>
      <c r="F27" s="308"/>
      <c r="G27" s="308"/>
      <c r="H27" s="127"/>
      <c r="I27" s="308"/>
      <c r="J27" s="308"/>
      <c r="K27" s="308"/>
      <c r="L27" s="309"/>
      <c r="M27" s="308"/>
      <c r="N27" s="306"/>
    </row>
    <row r="28" spans="4:13" ht="22.5" customHeight="1">
      <c r="D28" s="297"/>
      <c r="E28" s="297"/>
      <c r="F28" s="297"/>
      <c r="G28" s="297"/>
      <c r="H28" s="127"/>
      <c r="I28" s="297"/>
      <c r="J28" s="297"/>
      <c r="K28" s="297"/>
      <c r="L28" s="310"/>
      <c r="M28" s="297"/>
    </row>
    <row r="29" ht="22.5" customHeight="1">
      <c r="B29" s="311"/>
    </row>
  </sheetData>
  <sheetProtection/>
  <printOptions/>
  <pageMargins left="0.7874015748031497" right="0.57" top="0.984251968503937" bottom="0.984251968503937" header="0.5118110236220472" footer="0.5118110236220472"/>
  <pageSetup horizontalDpi="600" verticalDpi="600" orientation="portrait" paperSize="9" scale="98" r:id="rId1"/>
  <headerFooter alignWithMargins="0">
    <oddFooter>&amp;C-11-</oddFooter>
  </headerFooter>
  <colBreaks count="1" manualBreakCount="1">
    <brk id="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単位換算　面積の換算</dc:title>
  <dc:subject/>
  <dc:creator>伊東　亮</dc:creator>
  <cp:keywords/>
  <dc:description/>
  <cp:lastModifiedBy>mizukoshi.rie01</cp:lastModifiedBy>
  <cp:lastPrinted>2013-05-01T07:17:53Z</cp:lastPrinted>
  <dcterms:created xsi:type="dcterms:W3CDTF">2001-12-03T01:12:48Z</dcterms:created>
  <dcterms:modified xsi:type="dcterms:W3CDTF">2013-10-30T00:53:04Z</dcterms:modified>
  <cp:category/>
  <cp:version/>
  <cp:contentType/>
  <cp:contentStatus/>
</cp:coreProperties>
</file>